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7755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'Sheet1'!$B$36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'Sheet1'!$B$36</definedName>
    <definedName name="solver_lhs2" localSheetId="0" hidden="1">'Sheet1'!$A$36</definedName>
    <definedName name="solver_lhs3" localSheetId="0" hidden="1">'Sheet1'!$A$36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'Sheet1'!$A$36</definedName>
    <definedName name="solver_pre" localSheetId="0" hidden="1">0.000001</definedName>
    <definedName name="solver_rel1" localSheetId="0" hidden="1">3</definedName>
    <definedName name="solver_rel2" localSheetId="0" hidden="1">2</definedName>
    <definedName name="solver_rel3" localSheetId="0" hidden="1">2</definedName>
    <definedName name="solver_rhs1" localSheetId="0" hidden="1">0</definedName>
    <definedName name="solver_rhs2" localSheetId="0" hidden="1">'Sheet1'!$A$36*'Sheet1'!$A$36*'Sheet1'!$A$36-'Sheet1'!$A$36*'Sheet1'!$A$36-2</definedName>
    <definedName name="solver_rhs3" localSheetId="0" hidden="1">'Sheet1'!$A$36*'Sheet1'!$A$36*'Sheet1'!$A$36-'Sheet1'!$A$36*'Sheet1'!$A$36-2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<sst xmlns="http://schemas.openxmlformats.org/spreadsheetml/2006/main" count="1119" uniqueCount="53">
  <si>
    <t>HARDY-CROSS PIPE LOOP CALCULATIONS</t>
  </si>
  <si>
    <t>Pipe</t>
  </si>
  <si>
    <t>hf/Q</t>
  </si>
  <si>
    <t>A-B</t>
  </si>
  <si>
    <t>B-C</t>
  </si>
  <si>
    <t>C-D</t>
  </si>
  <si>
    <t>(Hazen-Williams)</t>
  </si>
  <si>
    <t>New Q (mgd)</t>
  </si>
  <si>
    <t>local delQ (mgd)</t>
  </si>
  <si>
    <t>hf (ft)</t>
  </si>
  <si>
    <t>C</t>
  </si>
  <si>
    <t>L (ft)</t>
  </si>
  <si>
    <t>Trial Q (mgd)</t>
  </si>
  <si>
    <t>E-F</t>
  </si>
  <si>
    <t>D (in)</t>
  </si>
  <si>
    <t>V (ft/s)</t>
  </si>
  <si>
    <t>D-E</t>
  </si>
  <si>
    <t>Trial 1</t>
  </si>
  <si>
    <t>Trial 2</t>
  </si>
  <si>
    <t>Trial 3</t>
  </si>
  <si>
    <t>Trial 4</t>
  </si>
  <si>
    <t>Trial 5</t>
  </si>
  <si>
    <t>Trial 6</t>
  </si>
  <si>
    <t>Loop 1</t>
  </si>
  <si>
    <t>B-G</t>
  </si>
  <si>
    <t>G-H</t>
  </si>
  <si>
    <t>H-A</t>
  </si>
  <si>
    <t>C-F</t>
  </si>
  <si>
    <t>F-G</t>
  </si>
  <si>
    <t>G-B</t>
  </si>
  <si>
    <t>F-C</t>
  </si>
  <si>
    <t>Loop 2</t>
  </si>
  <si>
    <t>Loop 3</t>
  </si>
  <si>
    <t>Before Line Rupture:</t>
  </si>
  <si>
    <t>After Line Rupture:</t>
  </si>
  <si>
    <t>Loop 2:</t>
  </si>
  <si>
    <t>Loop 3:</t>
  </si>
  <si>
    <t>Loop 1:</t>
  </si>
  <si>
    <t>global delQ (mgd)</t>
  </si>
  <si>
    <t>Trial 7</t>
  </si>
  <si>
    <t>Trial 8</t>
  </si>
  <si>
    <t>Trial 9</t>
  </si>
  <si>
    <t>Trial 10</t>
  </si>
  <si>
    <t>Trial 11</t>
  </si>
  <si>
    <t>Trial 12</t>
  </si>
  <si>
    <t>Trial 13</t>
  </si>
  <si>
    <t>Trial 14</t>
  </si>
  <si>
    <t>Trial 15</t>
  </si>
  <si>
    <t>Total head:</t>
  </si>
  <si>
    <t>Route:</t>
  </si>
  <si>
    <t>C-F-G-H</t>
  </si>
  <si>
    <t>C-B-G-H</t>
  </si>
  <si>
    <t>C-B-A-H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</si>
</sst>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0000"/>
    <numFmt numFmtId="167" formatCode="0.0000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1"/>
  <sheetViews>
    <sheetView tabSelected="1" zoomScalePageLayoutView="0" workbookViewId="0" topLeftCell="A264">
      <selection activeCell="A280" sqref="A280"/>
    </sheetView>
  </sheetViews>
  <sheetFormatPr defaultColWidth="9.140625" defaultRowHeight="12.75"/>
  <cols>
    <col min="1" max="1" width="7.57421875" style="0" customWidth="1"/>
    <col min="2" max="2" width="5.57421875" style="0" customWidth="1"/>
    <col min="3" max="3" width="7.28125" style="0" customWidth="1"/>
    <col min="4" max="4" width="12.421875" style="0" customWidth="1"/>
    <col min="5" max="5" width="8.8515625" style="0" customWidth="1"/>
    <col min="6" max="6" width="10.140625" style="0" customWidth="1"/>
    <col min="7" max="7" width="15.28125" style="0" bestFit="1" customWidth="1"/>
    <col min="9" max="9" width="14.7109375" style="0" customWidth="1"/>
    <col min="10" max="10" width="15.7109375" style="0" bestFit="1" customWidth="1"/>
    <col min="11" max="11" width="11.8515625" style="0" bestFit="1" customWidth="1"/>
  </cols>
  <sheetData>
    <row r="1" spans="1:7" ht="12.75">
      <c r="A1" s="1" t="s">
        <v>0</v>
      </c>
      <c r="B1" s="1"/>
      <c r="C1" s="1"/>
      <c r="F1" s="1"/>
      <c r="G1" t="s">
        <v>6</v>
      </c>
    </row>
    <row r="2" ht="12.75">
      <c r="A2" s="2"/>
    </row>
    <row r="3" ht="12.75">
      <c r="A3" s="2" t="s">
        <v>33</v>
      </c>
    </row>
    <row r="4" ht="12.75">
      <c r="A4" s="2"/>
    </row>
    <row r="5" spans="1:3" ht="12.75">
      <c r="A5" s="1" t="s">
        <v>17</v>
      </c>
      <c r="B5" s="2"/>
      <c r="C5" s="2"/>
    </row>
    <row r="6" ht="12.75">
      <c r="A6" s="2" t="s">
        <v>23</v>
      </c>
    </row>
    <row r="7" spans="1:11" ht="12.75">
      <c r="A7" t="s">
        <v>1</v>
      </c>
      <c r="B7" s="7" t="s">
        <v>14</v>
      </c>
      <c r="C7" s="7" t="s">
        <v>11</v>
      </c>
      <c r="D7" s="7" t="s">
        <v>12</v>
      </c>
      <c r="E7" s="7" t="s">
        <v>10</v>
      </c>
      <c r="F7" s="8" t="s">
        <v>15</v>
      </c>
      <c r="G7" s="7" t="s">
        <v>9</v>
      </c>
      <c r="H7" s="7" t="s">
        <v>2</v>
      </c>
      <c r="I7" s="7" t="s">
        <v>8</v>
      </c>
      <c r="J7" s="8" t="s">
        <v>38</v>
      </c>
      <c r="K7" s="7" t="s">
        <v>7</v>
      </c>
    </row>
    <row r="8" spans="1:11" ht="12.75">
      <c r="A8" s="2" t="s">
        <v>3</v>
      </c>
      <c r="B8" s="7">
        <v>18</v>
      </c>
      <c r="C8" s="7">
        <v>10000</v>
      </c>
      <c r="D8" s="9">
        <v>-11</v>
      </c>
      <c r="E8" s="10">
        <v>120</v>
      </c>
      <c r="F8" s="11">
        <f>D8*1000000/86400/7.48*4/3.14159/(B8*B8/144)</f>
        <v>-9.631752452459347</v>
      </c>
      <c r="G8" s="9">
        <f>3.02*C8/POWER((B8/12),1.17)*POWER((ABS(F8/E8)),0.85)*F8/E8</f>
        <v>-176.74603999641377</v>
      </c>
      <c r="H8" s="9">
        <f>G8/D8</f>
        <v>16.067821817855798</v>
      </c>
      <c r="I8" s="9">
        <f>-$G$12/1.85/$H$12</f>
        <v>2.727606617310919</v>
      </c>
      <c r="J8" s="9">
        <f>I8</f>
        <v>2.727606617310919</v>
      </c>
      <c r="K8" s="9">
        <f>D8+J8</f>
        <v>-8.272393382689081</v>
      </c>
    </row>
    <row r="9" spans="1:11" ht="12.75">
      <c r="A9" s="2" t="s">
        <v>24</v>
      </c>
      <c r="B9" s="7">
        <v>18</v>
      </c>
      <c r="C9" s="7">
        <v>20000</v>
      </c>
      <c r="D9" s="9">
        <v>3.5</v>
      </c>
      <c r="E9" s="10">
        <v>120</v>
      </c>
      <c r="F9" s="11">
        <f>D9*1000000/86400/7.48*4/3.14159/(B9*B9/144)</f>
        <v>3.064648507600702</v>
      </c>
      <c r="G9" s="9">
        <f>3.02*C9/POWER((B9/12),1.17)*POWER((ABS(F9/E9)),0.85)*F9/E9</f>
        <v>42.494145673301475</v>
      </c>
      <c r="H9" s="9">
        <f>G9/D9</f>
        <v>12.141184478086135</v>
      </c>
      <c r="I9" s="9">
        <f>-$G$12/1.85/$H$12</f>
        <v>2.727606617310919</v>
      </c>
      <c r="J9" s="9">
        <f>I9-I18</f>
        <v>-0.9897104437356652</v>
      </c>
      <c r="K9" s="9">
        <f aca="true" t="shared" si="0" ref="K9:K25">D9+J9</f>
        <v>2.510289556264335</v>
      </c>
    </row>
    <row r="10" spans="1:11" ht="12.75">
      <c r="A10" s="2" t="s">
        <v>25</v>
      </c>
      <c r="B10" s="7">
        <v>18</v>
      </c>
      <c r="C10" s="7">
        <v>10000</v>
      </c>
      <c r="D10" s="9">
        <v>1E-09</v>
      </c>
      <c r="E10" s="10">
        <v>120</v>
      </c>
      <c r="F10" s="11">
        <f>D10*1000000/86400/7.48*4/3.14159/(B10*B10/144)</f>
        <v>8.756138593144861E-10</v>
      </c>
      <c r="G10" s="9">
        <f>3.02*C10/POWER((B10/12),1.17)*POWER((ABS(F10/E10)),0.85)*F10/E10</f>
        <v>4.685686459754719E-17</v>
      </c>
      <c r="H10" s="9">
        <f>G10/D10</f>
        <v>4.685686459754719E-08</v>
      </c>
      <c r="I10" s="9">
        <f>-$G$12/1.85/$H$12</f>
        <v>2.727606617310919</v>
      </c>
      <c r="J10" s="9">
        <f>I10</f>
        <v>2.727606617310919</v>
      </c>
      <c r="K10" s="9">
        <f t="shared" si="0"/>
        <v>2.727606618310919</v>
      </c>
    </row>
    <row r="11" spans="1:11" ht="12.75">
      <c r="A11" s="2" t="s">
        <v>26</v>
      </c>
      <c r="B11" s="7">
        <v>18</v>
      </c>
      <c r="C11" s="7">
        <v>20000</v>
      </c>
      <c r="D11" s="9">
        <v>-5.5</v>
      </c>
      <c r="E11" s="10">
        <v>120</v>
      </c>
      <c r="F11" s="11">
        <f>D11*1000000/86400/7.48*4/3.14159/(B11*B11/144)</f>
        <v>-4.8158762262296735</v>
      </c>
      <c r="G11" s="9">
        <f>3.02*C11/POWER((B11/12),1.17)*POWER((ABS(F11/E11)),0.85)*F11/E11</f>
        <v>-98.05600514445152</v>
      </c>
      <c r="H11" s="9">
        <f>G11/D11</f>
        <v>17.828364571718456</v>
      </c>
      <c r="I11" s="9">
        <f>-$G$12/1.85/$H$12</f>
        <v>2.727606617310919</v>
      </c>
      <c r="J11" s="9">
        <f>I11</f>
        <v>2.727606617310919</v>
      </c>
      <c r="K11" s="9">
        <f t="shared" si="0"/>
        <v>-2.772393382689081</v>
      </c>
    </row>
    <row r="12" spans="2:11" ht="12.75">
      <c r="B12" s="7"/>
      <c r="C12" s="7"/>
      <c r="D12" s="7"/>
      <c r="E12" s="7"/>
      <c r="F12" s="11"/>
      <c r="G12" s="9">
        <f>SUM(G8:G11)</f>
        <v>-232.30789946756383</v>
      </c>
      <c r="H12" s="9">
        <f>SUM(H8:H11)</f>
        <v>46.037370914517254</v>
      </c>
      <c r="I12" s="12"/>
      <c r="J12" s="12"/>
      <c r="K12" s="9"/>
    </row>
    <row r="13" spans="1:11" ht="12.75">
      <c r="A13" s="2" t="s">
        <v>31</v>
      </c>
      <c r="B13" s="7"/>
      <c r="C13" s="7"/>
      <c r="D13" s="7"/>
      <c r="E13" s="7"/>
      <c r="F13" s="7"/>
      <c r="G13" s="7"/>
      <c r="H13" s="7"/>
      <c r="I13" s="7"/>
      <c r="J13" s="7"/>
      <c r="K13" s="9"/>
    </row>
    <row r="14" spans="1:11" ht="12.75">
      <c r="A14" t="s">
        <v>1</v>
      </c>
      <c r="B14" s="7" t="s">
        <v>14</v>
      </c>
      <c r="C14" s="7" t="s">
        <v>11</v>
      </c>
      <c r="D14" s="7" t="s">
        <v>12</v>
      </c>
      <c r="E14" s="7" t="s">
        <v>10</v>
      </c>
      <c r="F14" s="8" t="s">
        <v>15</v>
      </c>
      <c r="G14" s="7" t="s">
        <v>9</v>
      </c>
      <c r="H14" s="7" t="s">
        <v>2</v>
      </c>
      <c r="I14" s="7" t="s">
        <v>8</v>
      </c>
      <c r="J14" s="8" t="s">
        <v>38</v>
      </c>
      <c r="K14" s="7" t="s">
        <v>7</v>
      </c>
    </row>
    <row r="15" spans="1:11" ht="12.75">
      <c r="A15" s="2" t="s">
        <v>4</v>
      </c>
      <c r="B15" s="7">
        <v>24</v>
      </c>
      <c r="C15" s="7">
        <v>10000</v>
      </c>
      <c r="D15" s="9">
        <v>-18</v>
      </c>
      <c r="E15" s="10">
        <v>120</v>
      </c>
      <c r="F15" s="11">
        <f>D15*1000000/86400/7.48*4/3.14159/(B15*B15/144)</f>
        <v>-8.865590325559172</v>
      </c>
      <c r="G15" s="9">
        <f>3.02*C15/POWER((B15/12),1.17)*POWER((ABS(F15/E15)),0.85)*F15/E15</f>
        <v>-108.28684782465562</v>
      </c>
      <c r="H15" s="9">
        <f>G15/D15</f>
        <v>6.015935990258646</v>
      </c>
      <c r="I15" s="9">
        <f>-$G$19/1.85/$H$19</f>
        <v>3.717317061046584</v>
      </c>
      <c r="J15" s="9">
        <f>I15</f>
        <v>3.717317061046584</v>
      </c>
      <c r="K15" s="9">
        <f t="shared" si="0"/>
        <v>-14.282682938953416</v>
      </c>
    </row>
    <row r="16" spans="1:11" ht="12.75">
      <c r="A16" s="2" t="s">
        <v>27</v>
      </c>
      <c r="B16" s="7">
        <v>24</v>
      </c>
      <c r="C16" s="7">
        <v>20000</v>
      </c>
      <c r="D16" s="9">
        <v>3</v>
      </c>
      <c r="E16" s="10">
        <v>120</v>
      </c>
      <c r="F16" s="11">
        <f>D16*1000000/86400/7.48*4/3.14159/(B16*B16/144)</f>
        <v>1.4775983875931953</v>
      </c>
      <c r="G16" s="9">
        <f>3.02*C16/POWER((B16/12),1.17)*POWER((ABS(F16/E16)),0.85)*F16/E16</f>
        <v>7.870927177039808</v>
      </c>
      <c r="H16" s="9">
        <f>G16/D16</f>
        <v>2.6236423923466026</v>
      </c>
      <c r="I16" s="9">
        <f>-$G$19/1.85/$H$19</f>
        <v>3.717317061046584</v>
      </c>
      <c r="J16" s="9">
        <f>I16-I25</f>
        <v>3.58977098348203</v>
      </c>
      <c r="K16" s="9">
        <f t="shared" si="0"/>
        <v>6.58977098348203</v>
      </c>
    </row>
    <row r="17" spans="1:11" ht="12.75">
      <c r="A17" s="2" t="s">
        <v>28</v>
      </c>
      <c r="B17" s="7">
        <v>18</v>
      </c>
      <c r="C17" s="7">
        <v>10000</v>
      </c>
      <c r="D17" s="9">
        <v>1E-09</v>
      </c>
      <c r="E17" s="10">
        <v>120</v>
      </c>
      <c r="F17" s="11">
        <f>D17*1000000/86400/7.48*4/3.14159/(B17*B17/144)</f>
        <v>8.756138593144861E-10</v>
      </c>
      <c r="G17" s="9">
        <f>3.02*C17/POWER((B17/12),1.17)*POWER((ABS(F17/E17)),0.85)*F17/E17</f>
        <v>4.685686459754719E-17</v>
      </c>
      <c r="H17" s="9">
        <f>G17/D17</f>
        <v>4.685686459754719E-08</v>
      </c>
      <c r="I17" s="9">
        <f>-$G$19/1.85/$H$19</f>
        <v>3.717317061046584</v>
      </c>
      <c r="J17" s="9">
        <f>I17</f>
        <v>3.717317061046584</v>
      </c>
      <c r="K17" s="9">
        <f t="shared" si="0"/>
        <v>3.7173170620465843</v>
      </c>
    </row>
    <row r="18" spans="1:11" ht="12.75">
      <c r="A18" s="2" t="s">
        <v>29</v>
      </c>
      <c r="B18" s="7">
        <v>18</v>
      </c>
      <c r="C18" s="7">
        <v>20000</v>
      </c>
      <c r="D18" s="9">
        <v>-3.5</v>
      </c>
      <c r="E18" s="10">
        <v>120</v>
      </c>
      <c r="F18" s="11">
        <f>D18*1000000/86400/7.48*4/3.14159/(B18*B18/144)</f>
        <v>-3.064648507600702</v>
      </c>
      <c r="G18" s="9">
        <f>3.02*C18/POWER((B18/12),1.17)*POWER((ABS(F18/E18)),0.85)*F18/E18</f>
        <v>-42.494145673301475</v>
      </c>
      <c r="H18" s="9">
        <f>G18/D18</f>
        <v>12.141184478086135</v>
      </c>
      <c r="I18" s="9">
        <f>-$G$19/1.85/$H$19</f>
        <v>3.717317061046584</v>
      </c>
      <c r="J18" s="9">
        <f>I18-I9</f>
        <v>0.9897104437356652</v>
      </c>
      <c r="K18" s="9">
        <f t="shared" si="0"/>
        <v>-2.510289556264335</v>
      </c>
    </row>
    <row r="19" spans="2:11" ht="12.75">
      <c r="B19" s="7"/>
      <c r="C19" s="7"/>
      <c r="D19" s="7"/>
      <c r="E19" s="7"/>
      <c r="F19" s="11"/>
      <c r="G19" s="9">
        <f>SUM(G15:G18)</f>
        <v>-142.91006632091728</v>
      </c>
      <c r="H19" s="9">
        <f>SUM(H15:H18)</f>
        <v>20.780762907548247</v>
      </c>
      <c r="I19" s="12"/>
      <c r="J19" s="12"/>
      <c r="K19" s="9"/>
    </row>
    <row r="20" spans="1:11" ht="12.75">
      <c r="A20" s="2" t="s">
        <v>32</v>
      </c>
      <c r="B20" s="7"/>
      <c r="C20" s="7"/>
      <c r="D20" s="7"/>
      <c r="E20" s="7"/>
      <c r="F20" s="7"/>
      <c r="G20" s="7"/>
      <c r="H20" s="7"/>
      <c r="I20" s="7"/>
      <c r="J20" s="7"/>
      <c r="K20" s="9"/>
    </row>
    <row r="21" spans="1:11" ht="12.75">
      <c r="A21" t="s">
        <v>1</v>
      </c>
      <c r="B21" s="7" t="s">
        <v>14</v>
      </c>
      <c r="C21" s="7" t="s">
        <v>11</v>
      </c>
      <c r="D21" s="7" t="s">
        <v>12</v>
      </c>
      <c r="E21" s="7" t="s">
        <v>10</v>
      </c>
      <c r="F21" s="8" t="s">
        <v>15</v>
      </c>
      <c r="G21" s="7" t="s">
        <v>9</v>
      </c>
      <c r="H21" s="7" t="s">
        <v>2</v>
      </c>
      <c r="I21" s="7" t="s">
        <v>8</v>
      </c>
      <c r="J21" s="8" t="s">
        <v>38</v>
      </c>
      <c r="K21" s="7" t="s">
        <v>7</v>
      </c>
    </row>
    <row r="22" spans="1:11" ht="12.75">
      <c r="A22" s="2" t="s">
        <v>5</v>
      </c>
      <c r="B22" s="7">
        <v>24</v>
      </c>
      <c r="C22" s="7">
        <v>10000</v>
      </c>
      <c r="D22" s="9">
        <v>2</v>
      </c>
      <c r="E22" s="10">
        <v>120</v>
      </c>
      <c r="F22" s="11">
        <f>D22*1000000/86400/7.48*4/3.14159/(B22*B22/144)</f>
        <v>0.9850655917287969</v>
      </c>
      <c r="G22" s="9">
        <f>3.02*C22/POWER((B22/12),1.17)*POWER((ABS(F22/E22)),0.85)*F22/E22</f>
        <v>1.8587760555931878</v>
      </c>
      <c r="H22" s="9">
        <f>G22/D22</f>
        <v>0.9293880277965939</v>
      </c>
      <c r="I22" s="9">
        <f>-$G$26/1.85/$H$26</f>
        <v>0.12754607756455422</v>
      </c>
      <c r="J22" s="9">
        <f>I22</f>
        <v>0.12754607756455422</v>
      </c>
      <c r="K22" s="9">
        <f t="shared" si="0"/>
        <v>2.127546077564554</v>
      </c>
    </row>
    <row r="23" spans="1:11" ht="12.75">
      <c r="A23" s="2" t="s">
        <v>16</v>
      </c>
      <c r="B23" s="7">
        <v>18</v>
      </c>
      <c r="C23" s="7">
        <v>20000</v>
      </c>
      <c r="D23" s="9">
        <v>1</v>
      </c>
      <c r="E23" s="10">
        <v>120</v>
      </c>
      <c r="F23" s="11">
        <f>D23*1000000/86400/7.48*4/3.14159/(B23*B23/144)</f>
        <v>0.8756138593144862</v>
      </c>
      <c r="G23" s="9">
        <f>3.02*C23/POWER((B23/12),1.17)*POWER((ABS(F23/E23)),0.85)*F23/E23</f>
        <v>4.18603851907273</v>
      </c>
      <c r="H23" s="9">
        <f>G23/D23</f>
        <v>4.18603851907273</v>
      </c>
      <c r="I23" s="9">
        <f>-$G$26/1.85/$H$26</f>
        <v>0.12754607756455422</v>
      </c>
      <c r="J23" s="9">
        <f>I23</f>
        <v>0.12754607756455422</v>
      </c>
      <c r="K23" s="9">
        <f t="shared" si="0"/>
        <v>1.1275460775645543</v>
      </c>
    </row>
    <row r="24" spans="1:11" ht="12.75">
      <c r="A24" s="2" t="s">
        <v>13</v>
      </c>
      <c r="B24" s="7">
        <v>18</v>
      </c>
      <c r="C24" s="7">
        <v>10000</v>
      </c>
      <c r="D24" s="9">
        <v>1E-09</v>
      </c>
      <c r="E24" s="10">
        <v>120</v>
      </c>
      <c r="F24" s="11">
        <f>D24*1000000/86400/7.48*4/3.14159/(B24*B24/144)</f>
        <v>8.756138593144861E-10</v>
      </c>
      <c r="G24" s="9">
        <f>3.02*C24/POWER((B24/12),1.17)*POWER((ABS(F24/E24)),0.85)*F24/E24</f>
        <v>4.685686459754719E-17</v>
      </c>
      <c r="H24" s="9">
        <f>G24/D24</f>
        <v>4.685686459754719E-08</v>
      </c>
      <c r="I24" s="9">
        <f>-$G$26/1.85/$H$26</f>
        <v>0.12754607756455422</v>
      </c>
      <c r="J24" s="9">
        <f>I24</f>
        <v>0.12754607756455422</v>
      </c>
      <c r="K24" s="9">
        <f t="shared" si="0"/>
        <v>0.12754607856455422</v>
      </c>
    </row>
    <row r="25" spans="1:11" ht="12.75">
      <c r="A25" s="2" t="s">
        <v>30</v>
      </c>
      <c r="B25" s="7">
        <v>24</v>
      </c>
      <c r="C25" s="7">
        <v>20000</v>
      </c>
      <c r="D25" s="9">
        <v>-3</v>
      </c>
      <c r="E25" s="10">
        <v>120</v>
      </c>
      <c r="F25" s="11">
        <f>D25*1000000/86400/7.48*4/3.14159/(B25*B25/144)</f>
        <v>-1.4775983875931953</v>
      </c>
      <c r="G25" s="9">
        <f>3.02*C25/POWER((B25/12),1.17)*POWER((ABS(F25/E25)),0.85)*F25/E25</f>
        <v>-7.870927177039808</v>
      </c>
      <c r="H25" s="9">
        <f>G25/D25</f>
        <v>2.6236423923466026</v>
      </c>
      <c r="I25" s="9">
        <f>-$G$26/1.85/$H$26</f>
        <v>0.12754607756455422</v>
      </c>
      <c r="J25" s="9">
        <f>I25-I18</f>
        <v>-3.58977098348203</v>
      </c>
      <c r="K25" s="9">
        <f t="shared" si="0"/>
        <v>-6.58977098348203</v>
      </c>
    </row>
    <row r="26" spans="2:11" ht="12.75">
      <c r="B26" s="7"/>
      <c r="C26" s="7"/>
      <c r="D26" s="7"/>
      <c r="E26" s="7"/>
      <c r="F26" s="11"/>
      <c r="G26" s="9">
        <f>SUM(G22:G25)</f>
        <v>-1.8261126023738905</v>
      </c>
      <c r="H26" s="9">
        <f>SUM(H22:H25)</f>
        <v>7.73906898607279</v>
      </c>
      <c r="I26" s="12"/>
      <c r="J26" s="12"/>
      <c r="K26" s="7"/>
    </row>
    <row r="27" spans="1:10" ht="12.75">
      <c r="A27" s="2" t="s">
        <v>33</v>
      </c>
      <c r="F27" s="6"/>
      <c r="G27" s="3"/>
      <c r="H27" s="3"/>
      <c r="I27" s="4"/>
      <c r="J27" s="4"/>
    </row>
    <row r="28" spans="1:6" ht="12.75">
      <c r="A28" s="1" t="s">
        <v>18</v>
      </c>
      <c r="F28" s="6"/>
    </row>
    <row r="29" spans="1:6" ht="12.75">
      <c r="A29" s="2" t="s">
        <v>37</v>
      </c>
      <c r="F29" s="6"/>
    </row>
    <row r="30" spans="1:11" ht="12.75">
      <c r="A30" t="s">
        <v>1</v>
      </c>
      <c r="B30" t="s">
        <v>14</v>
      </c>
      <c r="C30" t="s">
        <v>11</v>
      </c>
      <c r="D30" t="s">
        <v>12</v>
      </c>
      <c r="E30" t="s">
        <v>10</v>
      </c>
      <c r="F30" s="2" t="s">
        <v>15</v>
      </c>
      <c r="G30" t="s">
        <v>9</v>
      </c>
      <c r="H30" t="s">
        <v>2</v>
      </c>
      <c r="I30" t="s">
        <v>8</v>
      </c>
      <c r="J30" s="8" t="s">
        <v>38</v>
      </c>
      <c r="K30" s="7" t="s">
        <v>7</v>
      </c>
    </row>
    <row r="31" spans="1:11" ht="12.75">
      <c r="A31" s="2" t="s">
        <v>3</v>
      </c>
      <c r="B31" s="7">
        <v>18</v>
      </c>
      <c r="C31" s="7">
        <v>10000</v>
      </c>
      <c r="D31" s="3">
        <f>K8</f>
        <v>-8.272393382689081</v>
      </c>
      <c r="E31" s="5">
        <v>120</v>
      </c>
      <c r="F31" s="6">
        <f>D31*1000000/86400/7.48*4/3.14159/(B31*B31/144)</f>
        <v>-7.2434222955840015</v>
      </c>
      <c r="G31" s="3">
        <f>3.02*C31/POWER((B31/12),1.17)*POWER((ABS(F31/E31)),0.85)*F31/E31</f>
        <v>-104.32560332141617</v>
      </c>
      <c r="H31" s="3">
        <f>G31/D31</f>
        <v>12.611296210807538</v>
      </c>
      <c r="I31" s="3">
        <f>-G35/1.85/H35</f>
        <v>1.410026441934957</v>
      </c>
      <c r="J31" s="9">
        <f>I31</f>
        <v>1.410026441934957</v>
      </c>
      <c r="K31" s="9">
        <f>D31+J31</f>
        <v>-6.862366940754124</v>
      </c>
    </row>
    <row r="32" spans="1:11" ht="12.75">
      <c r="A32" s="2" t="s">
        <v>24</v>
      </c>
      <c r="B32" s="7">
        <v>18</v>
      </c>
      <c r="C32" s="7">
        <v>20000</v>
      </c>
      <c r="D32" s="3">
        <f>K9</f>
        <v>2.510289556264335</v>
      </c>
      <c r="E32" s="5">
        <v>120</v>
      </c>
      <c r="F32" s="6">
        <f>D32*1000000/86400/7.48*4/3.14159/(B32*B32/144)</f>
        <v>2.198044326357463</v>
      </c>
      <c r="G32" s="3">
        <f>3.02*C32/POWER((B32/12),1.17)*POWER((ABS(F32/E32)),0.85)*F32/E32</f>
        <v>22.97694506750658</v>
      </c>
      <c r="H32" s="3">
        <f>G32/D32</f>
        <v>9.15310546951385</v>
      </c>
      <c r="I32" s="3">
        <f>-G35/1.85/H35</f>
        <v>1.410026441934957</v>
      </c>
      <c r="J32" s="9">
        <f>I32-I41</f>
        <v>0.648760792735347</v>
      </c>
      <c r="K32" s="9">
        <f>D32+J32</f>
        <v>3.1590503489996817</v>
      </c>
    </row>
    <row r="33" spans="1:11" ht="12.75">
      <c r="A33" s="2" t="s">
        <v>25</v>
      </c>
      <c r="B33" s="7">
        <v>18</v>
      </c>
      <c r="C33" s="7">
        <v>10000</v>
      </c>
      <c r="D33" s="3">
        <f>K10</f>
        <v>2.727606618310919</v>
      </c>
      <c r="E33" s="5">
        <v>120</v>
      </c>
      <c r="F33" s="6">
        <f>D33*1000000/86400/7.48*4/3.14159/(B33*B33/144)</f>
        <v>2.3883301577509584</v>
      </c>
      <c r="G33" s="3">
        <f>3.02*C33/POWER((B33/12),1.17)*POWER((ABS(F33/E33)),0.85)*F33/E33</f>
        <v>13.3958240758564</v>
      </c>
      <c r="H33" s="3">
        <f>G33/D33</f>
        <v>4.911200898959475</v>
      </c>
      <c r="I33" s="3">
        <f>-G35/1.85/H35</f>
        <v>1.410026441934957</v>
      </c>
      <c r="J33" s="9">
        <f>I33</f>
        <v>1.410026441934957</v>
      </c>
      <c r="K33" s="9">
        <f>D33+J33</f>
        <v>4.137633060245876</v>
      </c>
    </row>
    <row r="34" spans="1:11" ht="12.75">
      <c r="A34" s="2" t="s">
        <v>26</v>
      </c>
      <c r="B34" s="7">
        <v>18</v>
      </c>
      <c r="C34" s="7">
        <v>20000</v>
      </c>
      <c r="D34" s="3">
        <f>K11</f>
        <v>-2.772393382689081</v>
      </c>
      <c r="E34" s="5">
        <v>120</v>
      </c>
      <c r="F34" s="6">
        <f>D34*1000000/86400/7.48*4/3.14159/(B34*B34/144)</f>
        <v>-2.4275460693543294</v>
      </c>
      <c r="G34" s="3">
        <f>3.02*C34/POWER((B34/12),1.17)*POWER((ABS(F34/E34)),0.85)*F34/E34</f>
        <v>-27.611162977051933</v>
      </c>
      <c r="H34" s="3">
        <f>G34/D34</f>
        <v>9.959323647739524</v>
      </c>
      <c r="I34" s="3">
        <f>-G35/1.85/H35</f>
        <v>1.410026441934957</v>
      </c>
      <c r="J34" s="9">
        <f>I34</f>
        <v>1.410026441934957</v>
      </c>
      <c r="K34" s="9">
        <f>D34+J34</f>
        <v>-1.362366940754124</v>
      </c>
    </row>
    <row r="35" spans="6:11" ht="12.75">
      <c r="F35" s="6"/>
      <c r="G35" s="3">
        <f>SUM(G31:G34)</f>
        <v>-95.56399715510513</v>
      </c>
      <c r="H35" s="3">
        <f>SUM(H31:H34)</f>
        <v>36.63492622702039</v>
      </c>
      <c r="I35" s="4"/>
      <c r="J35" s="4"/>
      <c r="K35" s="9"/>
    </row>
    <row r="36" spans="1:11" ht="12.75">
      <c r="A36" s="2" t="s">
        <v>35</v>
      </c>
      <c r="F36" s="6"/>
      <c r="H36" s="3"/>
      <c r="K36" s="9"/>
    </row>
    <row r="37" spans="1:11" ht="12.75">
      <c r="A37" t="s">
        <v>1</v>
      </c>
      <c r="B37" s="7" t="s">
        <v>14</v>
      </c>
      <c r="C37" s="7" t="s">
        <v>11</v>
      </c>
      <c r="D37" s="7" t="s">
        <v>12</v>
      </c>
      <c r="E37" s="7" t="s">
        <v>10</v>
      </c>
      <c r="F37" s="8" t="s">
        <v>15</v>
      </c>
      <c r="G37" s="7" t="s">
        <v>9</v>
      </c>
      <c r="H37" s="7" t="s">
        <v>2</v>
      </c>
      <c r="I37" s="7" t="s">
        <v>8</v>
      </c>
      <c r="J37" s="8" t="s">
        <v>38</v>
      </c>
      <c r="K37" s="7" t="s">
        <v>7</v>
      </c>
    </row>
    <row r="38" spans="1:11" ht="12.75">
      <c r="A38" s="2" t="s">
        <v>4</v>
      </c>
      <c r="B38" s="7">
        <v>24</v>
      </c>
      <c r="C38" s="7">
        <v>10000</v>
      </c>
      <c r="D38" s="3">
        <f>K15</f>
        <v>-14.282682938953416</v>
      </c>
      <c r="E38" s="5">
        <v>120</v>
      </c>
      <c r="F38" s="6">
        <f>D38*1000000/86400/7.48*4/3.14159/(B38*B38/144)</f>
        <v>-7.034689760367469</v>
      </c>
      <c r="G38" s="3">
        <f>3.02*C38/POWER((B38/12),1.17)*POWER((ABS(F38/E38)),0.85)*F38/E38</f>
        <v>-70.58618318326427</v>
      </c>
      <c r="H38" s="3">
        <f>G38/D38</f>
        <v>4.942081504221683</v>
      </c>
      <c r="I38" s="3">
        <f>-G42/1.85/H42</f>
        <v>0.76126564919961</v>
      </c>
      <c r="J38" s="9">
        <f>I38</f>
        <v>0.76126564919961</v>
      </c>
      <c r="K38" s="9">
        <f>D38+J38</f>
        <v>-13.521417289753806</v>
      </c>
    </row>
    <row r="39" spans="1:11" ht="12.75">
      <c r="A39" s="2" t="s">
        <v>27</v>
      </c>
      <c r="B39" s="7">
        <v>24</v>
      </c>
      <c r="C39" s="7">
        <v>20000</v>
      </c>
      <c r="D39" s="3">
        <f>K16</f>
        <v>6.58977098348203</v>
      </c>
      <c r="E39" s="5">
        <v>120</v>
      </c>
      <c r="F39" s="6">
        <f>D39*1000000/86400/7.48*4/3.14159/(B39*B39/144)</f>
        <v>3.245678326600491</v>
      </c>
      <c r="G39" s="3">
        <f>3.02*C39/POWER((B39/12),1.17)*POWER((ABS(F39/E39)),0.85)*F39/E39</f>
        <v>33.74905899233676</v>
      </c>
      <c r="H39" s="3">
        <f>G39/D39</f>
        <v>5.12143124198586</v>
      </c>
      <c r="I39" s="3">
        <f>-G42/1.85/H42</f>
        <v>0.76126564919961</v>
      </c>
      <c r="J39" s="9">
        <f>I39-I48</f>
        <v>-0.523910172139563</v>
      </c>
      <c r="K39" s="9">
        <f>D39+J39</f>
        <v>6.065860811342467</v>
      </c>
    </row>
    <row r="40" spans="1:11" ht="12.75">
      <c r="A40" s="2" t="s">
        <v>28</v>
      </c>
      <c r="B40" s="7">
        <v>18</v>
      </c>
      <c r="C40" s="7">
        <v>10000</v>
      </c>
      <c r="D40" s="3">
        <f>K17</f>
        <v>3.7173170620465843</v>
      </c>
      <c r="E40" s="5">
        <v>120</v>
      </c>
      <c r="F40" s="6">
        <f>D40*1000000/86400/7.48*4/3.14159/(B40*B40/144)</f>
        <v>3.2549343389941963</v>
      </c>
      <c r="G40" s="3">
        <f>3.02*C40/POWER((B40/12),1.17)*POWER((ABS(F40/E40)),0.85)*F40/E40</f>
        <v>23.751880195511426</v>
      </c>
      <c r="H40" s="3">
        <f>G40/D40</f>
        <v>6.389522281544295</v>
      </c>
      <c r="I40" s="3">
        <f>-G42/1.85/H42</f>
        <v>0.76126564919961</v>
      </c>
      <c r="J40" s="9">
        <f>I40</f>
        <v>0.76126564919961</v>
      </c>
      <c r="K40" s="9">
        <f>D40+J40</f>
        <v>4.478582711246195</v>
      </c>
    </row>
    <row r="41" spans="1:11" ht="12.75">
      <c r="A41" s="2" t="s">
        <v>29</v>
      </c>
      <c r="B41" s="7">
        <v>18</v>
      </c>
      <c r="C41" s="7">
        <v>20000</v>
      </c>
      <c r="D41" s="3">
        <f>K18</f>
        <v>-2.510289556264335</v>
      </c>
      <c r="E41" s="5">
        <v>120</v>
      </c>
      <c r="F41" s="6">
        <f>D41*1000000/86400/7.48*4/3.14159/(B41*B41/144)</f>
        <v>-2.198044326357463</v>
      </c>
      <c r="G41" s="3">
        <f>3.02*C41/POWER((B41/12),1.17)*POWER((ABS(F41/E41)),0.85)*F41/E41</f>
        <v>-22.97694506750658</v>
      </c>
      <c r="H41" s="3">
        <f>G41/D41</f>
        <v>9.15310546951385</v>
      </c>
      <c r="I41" s="3">
        <f>-G42/1.85/H42</f>
        <v>0.76126564919961</v>
      </c>
      <c r="J41" s="9">
        <f>I41-I32</f>
        <v>-0.648760792735347</v>
      </c>
      <c r="K41" s="9">
        <f>D41+J41</f>
        <v>-3.1590503489996817</v>
      </c>
    </row>
    <row r="42" spans="6:11" ht="12.75">
      <c r="F42" s="6"/>
      <c r="G42" s="3">
        <f>SUM(G38:G41)</f>
        <v>-36.06218906292267</v>
      </c>
      <c r="H42" s="3">
        <f>SUM(H38:H41)</f>
        <v>25.606140497265688</v>
      </c>
      <c r="I42" s="4"/>
      <c r="J42" s="4"/>
      <c r="K42" s="9"/>
    </row>
    <row r="43" spans="1:11" ht="12.75">
      <c r="A43" s="2" t="s">
        <v>36</v>
      </c>
      <c r="D43" s="3"/>
      <c r="E43" s="5"/>
      <c r="F43" s="6"/>
      <c r="G43" s="3"/>
      <c r="H43" s="3"/>
      <c r="I43" s="3"/>
      <c r="J43" s="3"/>
      <c r="K43" s="9"/>
    </row>
    <row r="44" spans="1:11" ht="12.75">
      <c r="A44" t="s">
        <v>1</v>
      </c>
      <c r="B44" s="7" t="s">
        <v>14</v>
      </c>
      <c r="C44" s="7" t="s">
        <v>11</v>
      </c>
      <c r="D44" s="7" t="s">
        <v>12</v>
      </c>
      <c r="E44" s="7" t="s">
        <v>10</v>
      </c>
      <c r="F44" s="8" t="s">
        <v>15</v>
      </c>
      <c r="G44" s="7" t="s">
        <v>9</v>
      </c>
      <c r="H44" s="7" t="s">
        <v>2</v>
      </c>
      <c r="I44" s="7" t="s">
        <v>8</v>
      </c>
      <c r="J44" s="8" t="s">
        <v>38</v>
      </c>
      <c r="K44" s="7" t="s">
        <v>7</v>
      </c>
    </row>
    <row r="45" spans="1:11" ht="12.75">
      <c r="A45" s="2" t="s">
        <v>5</v>
      </c>
      <c r="B45" s="7">
        <v>24</v>
      </c>
      <c r="C45" s="7">
        <v>10000</v>
      </c>
      <c r="D45" s="9">
        <f>K22</f>
        <v>2.127546077564554</v>
      </c>
      <c r="E45" s="10">
        <v>120</v>
      </c>
      <c r="F45" s="11">
        <f>D45*1000000/86400/7.48*4/3.14159/(B45*B45/144)</f>
        <v>1.047886217913204</v>
      </c>
      <c r="G45" s="9">
        <f>3.02*C45/POWER((B45/12),1.17)*POWER((ABS(F45/E45)),0.85)*F45/E45</f>
        <v>2.083999835979805</v>
      </c>
      <c r="H45" s="9">
        <f>G45/D45</f>
        <v>0.9795321746288111</v>
      </c>
      <c r="I45" s="9">
        <f>-$G$49/1.85/$H$49</f>
        <v>1.285175821339173</v>
      </c>
      <c r="J45" s="9">
        <f>I45</f>
        <v>1.285175821339173</v>
      </c>
      <c r="K45" s="9">
        <f>D45+J45</f>
        <v>3.412721898903727</v>
      </c>
    </row>
    <row r="46" spans="1:11" ht="12.75">
      <c r="A46" s="2" t="s">
        <v>16</v>
      </c>
      <c r="B46" s="7">
        <v>18</v>
      </c>
      <c r="C46" s="7">
        <v>20000</v>
      </c>
      <c r="D46" s="9">
        <f>K23</f>
        <v>1.1275460775645543</v>
      </c>
      <c r="E46" s="10">
        <v>120</v>
      </c>
      <c r="F46" s="11">
        <f>D46*1000000/86400/7.48*4/3.14159/(B46*B46/144)</f>
        <v>0.9872949725312102</v>
      </c>
      <c r="G46" s="9">
        <f>3.02*C46/POWER((B46/12),1.17)*POWER((ABS(F46/E46)),0.85)*F46/E46</f>
        <v>5.226990039976552</v>
      </c>
      <c r="H46" s="9">
        <f>G46/D46</f>
        <v>4.635721895522532</v>
      </c>
      <c r="I46" s="9">
        <f>-$G$49/1.85/$H$49</f>
        <v>1.285175821339173</v>
      </c>
      <c r="J46" s="9">
        <f>I46</f>
        <v>1.285175821339173</v>
      </c>
      <c r="K46" s="9">
        <f>D46+J46</f>
        <v>2.4127218989037273</v>
      </c>
    </row>
    <row r="47" spans="1:11" ht="12.75">
      <c r="A47" s="2" t="s">
        <v>13</v>
      </c>
      <c r="B47" s="7">
        <v>18</v>
      </c>
      <c r="C47" s="7">
        <v>10000</v>
      </c>
      <c r="D47" s="9">
        <f>K24</f>
        <v>0.12754607856455422</v>
      </c>
      <c r="E47" s="10">
        <v>120</v>
      </c>
      <c r="F47" s="11">
        <f>D47*1000000/86400/7.48*4/3.14159/(B47*B47/144)</f>
        <v>0.11168111409233797</v>
      </c>
      <c r="G47" s="9">
        <f>3.02*C47/POWER((B47/12),1.17)*POWER((ABS(F47/E47)),0.85)*F47/E47</f>
        <v>0.046372165734644505</v>
      </c>
      <c r="H47" s="9">
        <f>G47/D47</f>
        <v>0.3635718656075687</v>
      </c>
      <c r="I47" s="9">
        <f>-$G$49/1.85/$H$49</f>
        <v>1.285175821339173</v>
      </c>
      <c r="J47" s="9">
        <f>I47</f>
        <v>1.285175821339173</v>
      </c>
      <c r="K47" s="9">
        <f>D47+J47</f>
        <v>1.4127218999037272</v>
      </c>
    </row>
    <row r="48" spans="1:11" ht="12.75">
      <c r="A48" s="2" t="s">
        <v>30</v>
      </c>
      <c r="B48" s="7">
        <v>24</v>
      </c>
      <c r="C48" s="7">
        <v>20000</v>
      </c>
      <c r="D48" s="9">
        <f>K25</f>
        <v>-6.58977098348203</v>
      </c>
      <c r="E48" s="10">
        <v>120</v>
      </c>
      <c r="F48" s="11">
        <f>D48*1000000/86400/7.48*4/3.14159/(B48*B48/144)</f>
        <v>-3.245678326600491</v>
      </c>
      <c r="G48" s="9">
        <f>3.02*C48/POWER((B48/12),1.17)*POWER((ABS(F48/E48)),0.85)*F48/E48</f>
        <v>-33.74905899233676</v>
      </c>
      <c r="H48" s="9">
        <f>G48/D48</f>
        <v>5.12143124198586</v>
      </c>
      <c r="I48" s="9">
        <f>-$G$49/1.85/$H$49</f>
        <v>1.285175821339173</v>
      </c>
      <c r="J48" s="9">
        <f>I48-I41</f>
        <v>0.523910172139563</v>
      </c>
      <c r="K48" s="9">
        <f>D48+J48</f>
        <v>-6.065860811342467</v>
      </c>
    </row>
    <row r="49" spans="2:11" ht="12.75">
      <c r="B49" s="7"/>
      <c r="C49" s="7"/>
      <c r="D49" s="7"/>
      <c r="E49" s="7"/>
      <c r="F49" s="11"/>
      <c r="G49" s="9">
        <f>SUM(G45:G48)</f>
        <v>-26.391696950645755</v>
      </c>
      <c r="H49" s="9">
        <f>SUM(H45:H48)</f>
        <v>11.100257177744773</v>
      </c>
      <c r="I49" s="12"/>
      <c r="J49" s="12"/>
      <c r="K49" s="7"/>
    </row>
    <row r="50" spans="1:10" ht="12.75">
      <c r="A50" s="2" t="s">
        <v>33</v>
      </c>
      <c r="F50" s="6"/>
      <c r="G50" s="3"/>
      <c r="H50" s="3"/>
      <c r="I50" s="4"/>
      <c r="J50" s="4"/>
    </row>
    <row r="51" ht="12.75">
      <c r="A51" s="1" t="s">
        <v>19</v>
      </c>
    </row>
    <row r="52" ht="12.75">
      <c r="A52" s="2" t="s">
        <v>37</v>
      </c>
    </row>
    <row r="53" spans="1:11" ht="12.75">
      <c r="A53" t="s">
        <v>1</v>
      </c>
      <c r="B53" t="s">
        <v>14</v>
      </c>
      <c r="C53" t="s">
        <v>11</v>
      </c>
      <c r="D53" t="s">
        <v>12</v>
      </c>
      <c r="E53" t="s">
        <v>10</v>
      </c>
      <c r="F53" s="2" t="s">
        <v>15</v>
      </c>
      <c r="G53" t="s">
        <v>9</v>
      </c>
      <c r="H53" t="s">
        <v>2</v>
      </c>
      <c r="I53" t="s">
        <v>8</v>
      </c>
      <c r="J53" s="8" t="s">
        <v>38</v>
      </c>
      <c r="K53" s="7" t="s">
        <v>7</v>
      </c>
    </row>
    <row r="54" spans="1:11" ht="12.75">
      <c r="A54" s="2" t="s">
        <v>3</v>
      </c>
      <c r="B54" s="7">
        <v>18</v>
      </c>
      <c r="C54" s="7">
        <v>10000</v>
      </c>
      <c r="D54" s="3">
        <f>K31</f>
        <v>-6.862366940754124</v>
      </c>
      <c r="E54" s="5">
        <v>120</v>
      </c>
      <c r="F54" s="6">
        <f>D54*1000000/86400/7.48*4/3.14159/(B54*B54/144)</f>
        <v>-6.008783601025863</v>
      </c>
      <c r="G54" s="3">
        <f>3.02*C54/POWER((B54/12),1.17)*POWER((ABS(F54/E54)),0.85)*F54/E54</f>
        <v>-73.83291370508636</v>
      </c>
      <c r="H54" s="3">
        <f>G54/D54</f>
        <v>10.759103140726639</v>
      </c>
      <c r="I54" s="3">
        <f>-$G$58/1.85/$H$58</f>
        <v>0.26983986599245624</v>
      </c>
      <c r="J54" s="9">
        <f>I54</f>
        <v>0.26983986599245624</v>
      </c>
      <c r="K54" s="9">
        <f>D54+J54</f>
        <v>-6.5925270747616675</v>
      </c>
    </row>
    <row r="55" spans="1:11" ht="12.75">
      <c r="A55" s="2" t="s">
        <v>24</v>
      </c>
      <c r="B55" s="7">
        <v>18</v>
      </c>
      <c r="C55" s="7">
        <v>20000</v>
      </c>
      <c r="D55" s="3">
        <f>K32</f>
        <v>3.1590503489996817</v>
      </c>
      <c r="E55" s="5">
        <v>120</v>
      </c>
      <c r="F55" s="6">
        <f>D55*1000000/86400/7.48*4/3.14159/(B55*B55/144)</f>
        <v>2.7661082678563855</v>
      </c>
      <c r="G55" s="3">
        <f>3.02*C55/POWER((B55/12),1.17)*POWER((ABS(F55/E55)),0.85)*F55/E55</f>
        <v>35.15465446831069</v>
      </c>
      <c r="H55" s="3">
        <f>G55/D55</f>
        <v>11.128234939162164</v>
      </c>
      <c r="I55" s="3">
        <f>-$G$58/1.85/$H$58</f>
        <v>0.26983986599245624</v>
      </c>
      <c r="J55" s="9">
        <f>I55-I64</f>
        <v>-0.43138390536128013</v>
      </c>
      <c r="K55" s="9">
        <f aca="true" t="shared" si="1" ref="K55:K71">D55+J55</f>
        <v>2.7276664436384017</v>
      </c>
    </row>
    <row r="56" spans="1:11" ht="12.75">
      <c r="A56" s="2" t="s">
        <v>25</v>
      </c>
      <c r="B56" s="7">
        <v>18</v>
      </c>
      <c r="C56" s="7">
        <v>10000</v>
      </c>
      <c r="D56" s="3">
        <f>K33</f>
        <v>4.137633060245876</v>
      </c>
      <c r="E56" s="5">
        <v>120</v>
      </c>
      <c r="F56" s="6">
        <f>D56*1000000/86400/7.48*4/3.14159/(B56*B56/144)</f>
        <v>3.622968852309098</v>
      </c>
      <c r="G56" s="3">
        <f>3.02*C56/POWER((B56/12),1.17)*POWER((ABS(F56/E56)),0.85)*F56/E56</f>
        <v>28.95772071600086</v>
      </c>
      <c r="H56" s="3">
        <f>G56/D56</f>
        <v>6.998619813396423</v>
      </c>
      <c r="I56" s="3">
        <f>-$G$58/1.85/$H$58</f>
        <v>0.26983986599245624</v>
      </c>
      <c r="J56" s="9">
        <f>I56</f>
        <v>0.26983986599245624</v>
      </c>
      <c r="K56" s="9">
        <f t="shared" si="1"/>
        <v>4.4074729262383325</v>
      </c>
    </row>
    <row r="57" spans="1:11" ht="12.75">
      <c r="A57" s="2" t="s">
        <v>26</v>
      </c>
      <c r="B57" s="7">
        <v>18</v>
      </c>
      <c r="C57" s="7">
        <v>20000</v>
      </c>
      <c r="D57" s="3">
        <f>K34</f>
        <v>-1.362366940754124</v>
      </c>
      <c r="E57" s="5">
        <v>120</v>
      </c>
      <c r="F57" s="6">
        <f>D57*1000000/86400/7.48*4/3.14159/(B57*B57/144)</f>
        <v>-1.1929073747961885</v>
      </c>
      <c r="G57" s="3">
        <f>3.02*C57/POWER((B57/12),1.17)*POWER((ABS(F57/E57)),0.85)*F57/E57</f>
        <v>-7.417324832126162</v>
      </c>
      <c r="H57" s="3">
        <f>G57/D57</f>
        <v>5.444439827657869</v>
      </c>
      <c r="I57" s="3">
        <f>-$G$58/1.85/$H$58</f>
        <v>0.26983986599245624</v>
      </c>
      <c r="J57" s="9">
        <f>I57</f>
        <v>0.26983986599245624</v>
      </c>
      <c r="K57" s="9">
        <f t="shared" si="1"/>
        <v>-1.0925270747616675</v>
      </c>
    </row>
    <row r="58" spans="6:11" ht="12.75">
      <c r="F58" s="6"/>
      <c r="G58" s="3">
        <f>SUM(G54:G57)</f>
        <v>-17.13786335290097</v>
      </c>
      <c r="H58" s="3">
        <f>SUM(H54:H57)</f>
        <v>34.3303977209431</v>
      </c>
      <c r="I58" s="4"/>
      <c r="J58" s="4"/>
      <c r="K58" s="9"/>
    </row>
    <row r="59" spans="1:11" ht="12.75">
      <c r="A59" s="2" t="s">
        <v>35</v>
      </c>
      <c r="F59" s="6"/>
      <c r="H59" s="3"/>
      <c r="K59" s="9"/>
    </row>
    <row r="60" spans="1:11" ht="12.75">
      <c r="A60" t="s">
        <v>1</v>
      </c>
      <c r="B60" s="7" t="s">
        <v>14</v>
      </c>
      <c r="C60" s="7" t="s">
        <v>11</v>
      </c>
      <c r="D60" s="8" t="s">
        <v>12</v>
      </c>
      <c r="E60" s="7" t="s">
        <v>10</v>
      </c>
      <c r="F60" s="8" t="s">
        <v>15</v>
      </c>
      <c r="G60" s="7" t="s">
        <v>9</v>
      </c>
      <c r="H60" s="7" t="s">
        <v>2</v>
      </c>
      <c r="I60" s="7" t="s">
        <v>8</v>
      </c>
      <c r="J60" s="8" t="s">
        <v>38</v>
      </c>
      <c r="K60" s="7" t="s">
        <v>7</v>
      </c>
    </row>
    <row r="61" spans="1:11" ht="12.75">
      <c r="A61" s="2" t="s">
        <v>4</v>
      </c>
      <c r="B61" s="7">
        <v>24</v>
      </c>
      <c r="C61" s="7">
        <v>10000</v>
      </c>
      <c r="D61" s="3">
        <f>K38</f>
        <v>-13.521417289753806</v>
      </c>
      <c r="E61" s="5">
        <v>120</v>
      </c>
      <c r="F61" s="6">
        <f>D61*1000000/86400/7.48*4/3.14159/(B61*B61/144)</f>
        <v>-6.659741461771659</v>
      </c>
      <c r="G61" s="3">
        <f>3.02*C61/POWER((B61/12),1.17)*POWER((ABS(F61/E61)),0.85)*F61/E61</f>
        <v>-63.784135963017704</v>
      </c>
      <c r="H61" s="3">
        <f>G61/D61</f>
        <v>4.717267028756796</v>
      </c>
      <c r="I61" s="3">
        <f>-$G$65/1.85/$H$65</f>
        <v>0.7012237713537364</v>
      </c>
      <c r="J61" s="9">
        <f>I61</f>
        <v>0.7012237713537364</v>
      </c>
      <c r="K61" s="9">
        <f t="shared" si="1"/>
        <v>-12.82019351840007</v>
      </c>
    </row>
    <row r="62" spans="1:11" ht="12.75">
      <c r="A62" s="2" t="s">
        <v>27</v>
      </c>
      <c r="B62" s="7">
        <v>24</v>
      </c>
      <c r="C62" s="7">
        <v>20000</v>
      </c>
      <c r="D62" s="3">
        <f>K39</f>
        <v>6.065860811342467</v>
      </c>
      <c r="E62" s="5">
        <v>120</v>
      </c>
      <c r="F62" s="6">
        <f>D62*1000000/86400/7.48*4/3.14159/(B62*B62/144)</f>
        <v>2.9876353847347934</v>
      </c>
      <c r="G62" s="3">
        <f>3.02*C62/POWER((B62/12),1.17)*POWER((ABS(F62/E62)),0.85)*F62/E62</f>
        <v>28.953601201595152</v>
      </c>
      <c r="H62" s="3">
        <f>G62/D62</f>
        <v>4.773205667274004</v>
      </c>
      <c r="I62" s="3">
        <f>-$G$65/1.85/$H$65</f>
        <v>0.7012237713537364</v>
      </c>
      <c r="J62" s="9">
        <f>I62-I71</f>
        <v>0.7423073105503031</v>
      </c>
      <c r="K62" s="9">
        <f t="shared" si="1"/>
        <v>6.80816812189277</v>
      </c>
    </row>
    <row r="63" spans="1:11" ht="12.75">
      <c r="A63" s="2" t="s">
        <v>28</v>
      </c>
      <c r="B63" s="7">
        <v>18</v>
      </c>
      <c r="C63" s="7">
        <v>10000</v>
      </c>
      <c r="D63" s="3">
        <f>K40</f>
        <v>4.478582711246195</v>
      </c>
      <c r="E63" s="5">
        <v>120</v>
      </c>
      <c r="F63" s="6">
        <f>D63*1000000/86400/7.48*4/3.14159/(B63*B63/144)</f>
        <v>3.9215090920534155</v>
      </c>
      <c r="G63" s="3">
        <f>3.02*C63/POWER((B63/12),1.17)*POWER((ABS(F63/E63)),0.85)*F63/E63</f>
        <v>33.52612294199203</v>
      </c>
      <c r="H63" s="3">
        <f>G63/D63</f>
        <v>7.4858778108092965</v>
      </c>
      <c r="I63" s="3">
        <f>-$G$65/1.85/$H$65</f>
        <v>0.7012237713537364</v>
      </c>
      <c r="J63" s="9">
        <f>I63</f>
        <v>0.7012237713537364</v>
      </c>
      <c r="K63" s="9">
        <f t="shared" si="1"/>
        <v>5.179806482599931</v>
      </c>
    </row>
    <row r="64" spans="1:11" ht="12.75">
      <c r="A64" s="2" t="s">
        <v>29</v>
      </c>
      <c r="B64" s="7">
        <v>18</v>
      </c>
      <c r="C64" s="7">
        <v>20000</v>
      </c>
      <c r="D64" s="3">
        <f>K41</f>
        <v>-3.1590503489996817</v>
      </c>
      <c r="E64" s="5">
        <v>120</v>
      </c>
      <c r="F64" s="6">
        <f>D64*1000000/86400/7.48*4/3.14159/(B64*B64/144)</f>
        <v>-2.7661082678563855</v>
      </c>
      <c r="G64" s="3">
        <f>3.02*C64/POWER((B64/12),1.17)*POWER((ABS(F64/E64)),0.85)*F64/E64</f>
        <v>-35.15465446831069</v>
      </c>
      <c r="H64" s="3">
        <f>G64/D64</f>
        <v>11.128234939162164</v>
      </c>
      <c r="I64" s="3">
        <f>-$G$65/1.85/$H$65</f>
        <v>0.7012237713537364</v>
      </c>
      <c r="J64" s="9">
        <f>I64-I55</f>
        <v>0.43138390536128013</v>
      </c>
      <c r="K64" s="9">
        <f t="shared" si="1"/>
        <v>-2.7276664436384017</v>
      </c>
    </row>
    <row r="65" spans="6:11" ht="12.75">
      <c r="F65" s="6"/>
      <c r="G65" s="3">
        <f>SUM(G61:G64)</f>
        <v>-36.459066287741216</v>
      </c>
      <c r="H65" s="3">
        <f>SUM(H61:H64)</f>
        <v>28.10458544600226</v>
      </c>
      <c r="I65" s="4"/>
      <c r="J65" s="4"/>
      <c r="K65" s="9"/>
    </row>
    <row r="66" spans="1:11" ht="12.75">
      <c r="A66" s="2" t="s">
        <v>36</v>
      </c>
      <c r="D66" s="3"/>
      <c r="E66" s="5"/>
      <c r="F66" s="6"/>
      <c r="G66" s="3"/>
      <c r="H66" s="3"/>
      <c r="I66" s="3"/>
      <c r="J66" s="3"/>
      <c r="K66" s="9"/>
    </row>
    <row r="67" spans="1:11" ht="12.75">
      <c r="A67" t="s">
        <v>1</v>
      </c>
      <c r="B67" s="7" t="s">
        <v>14</v>
      </c>
      <c r="C67" s="7" t="s">
        <v>11</v>
      </c>
      <c r="D67" s="8" t="s">
        <v>12</v>
      </c>
      <c r="E67" s="7" t="s">
        <v>10</v>
      </c>
      <c r="F67" s="8" t="s">
        <v>15</v>
      </c>
      <c r="G67" s="7" t="s">
        <v>9</v>
      </c>
      <c r="H67" s="7" t="s">
        <v>2</v>
      </c>
      <c r="I67" s="7" t="s">
        <v>8</v>
      </c>
      <c r="J67" s="8" t="s">
        <v>38</v>
      </c>
      <c r="K67" s="7" t="s">
        <v>7</v>
      </c>
    </row>
    <row r="68" spans="1:11" ht="12.75">
      <c r="A68" s="2" t="s">
        <v>5</v>
      </c>
      <c r="B68" s="7">
        <v>24</v>
      </c>
      <c r="C68" s="7">
        <v>10000</v>
      </c>
      <c r="D68" s="9">
        <f>K45</f>
        <v>3.412721898903727</v>
      </c>
      <c r="E68" s="10">
        <v>120</v>
      </c>
      <c r="F68" s="11">
        <f>D68*1000000/86400/7.48*4/3.14159/(B68*B68/144)</f>
        <v>1.6808774583747115</v>
      </c>
      <c r="G68" s="9">
        <f>3.02*C68/POWER((B68/12),1.17)*POWER((ABS(F68/E68)),0.85)*F68/E68</f>
        <v>4.995261646139491</v>
      </c>
      <c r="H68" s="9">
        <f>G68/D68</f>
        <v>1.4637177578823888</v>
      </c>
      <c r="I68" s="9">
        <f>-$G$72/1.85/$H$72</f>
        <v>-0.04108353919656667</v>
      </c>
      <c r="J68" s="9">
        <f>I68</f>
        <v>-0.04108353919656667</v>
      </c>
      <c r="K68" s="9">
        <f t="shared" si="1"/>
        <v>3.3716383597071604</v>
      </c>
    </row>
    <row r="69" spans="1:11" ht="12.75">
      <c r="A69" s="2" t="s">
        <v>16</v>
      </c>
      <c r="B69" s="7">
        <v>18</v>
      </c>
      <c r="C69" s="7">
        <v>20000</v>
      </c>
      <c r="D69" s="9">
        <f>K46</f>
        <v>2.4127218989037273</v>
      </c>
      <c r="E69" s="10">
        <v>120</v>
      </c>
      <c r="F69" s="11">
        <f>D69*1000000/86400/7.48*4/3.14159/(B69*B69/144)</f>
        <v>2.1126127333516687</v>
      </c>
      <c r="G69" s="9">
        <f>3.02*C69/POWER((B69/12),1.17)*POWER((ABS(F69/E69)),0.85)*F69/E69</f>
        <v>21.352152498227863</v>
      </c>
      <c r="H69" s="9">
        <f>G69/D69</f>
        <v>8.84981916396153</v>
      </c>
      <c r="I69" s="9">
        <f>-$G$72/1.85/$H$72</f>
        <v>-0.04108353919656667</v>
      </c>
      <c r="J69" s="9">
        <f>I69</f>
        <v>-0.04108353919656667</v>
      </c>
      <c r="K69" s="9">
        <f t="shared" si="1"/>
        <v>2.371638359707161</v>
      </c>
    </row>
    <row r="70" spans="1:11" ht="12.75">
      <c r="A70" s="2" t="s">
        <v>13</v>
      </c>
      <c r="B70" s="7">
        <v>18</v>
      </c>
      <c r="C70" s="7">
        <v>10000</v>
      </c>
      <c r="D70" s="9">
        <f>K47</f>
        <v>1.4127218999037272</v>
      </c>
      <c r="E70" s="10">
        <v>120</v>
      </c>
      <c r="F70" s="11">
        <f>D70*1000000/86400/7.48*4/3.14159/(B70*B70/144)</f>
        <v>1.236998874912796</v>
      </c>
      <c r="G70" s="9">
        <f>3.02*C70/POWER((B70/12),1.17)*POWER((ABS(F70/E70)),0.85)*F70/E70</f>
        <v>3.9662316719786572</v>
      </c>
      <c r="H70" s="9">
        <f>G70/D70</f>
        <v>2.80751057391334</v>
      </c>
      <c r="I70" s="9">
        <f>-$G$72/1.85/$H$72</f>
        <v>-0.04108353919656667</v>
      </c>
      <c r="J70" s="9">
        <f>I70</f>
        <v>-0.04108353919656667</v>
      </c>
      <c r="K70" s="9">
        <f t="shared" si="1"/>
        <v>1.3716383607071605</v>
      </c>
    </row>
    <row r="71" spans="1:11" ht="12.75">
      <c r="A71" s="2" t="s">
        <v>30</v>
      </c>
      <c r="B71" s="7">
        <v>24</v>
      </c>
      <c r="C71" s="7">
        <v>20000</v>
      </c>
      <c r="D71" s="9">
        <f>K48</f>
        <v>-6.065860811342467</v>
      </c>
      <c r="E71" s="10">
        <v>120</v>
      </c>
      <c r="F71" s="11">
        <f>D71*1000000/86400/7.48*4/3.14159/(B71*B71/144)</f>
        <v>-2.9876353847347934</v>
      </c>
      <c r="G71" s="9">
        <f>3.02*C71/POWER((B71/12),1.17)*POWER((ABS(F71/E71)),0.85)*F71/E71</f>
        <v>-28.953601201595152</v>
      </c>
      <c r="H71" s="9">
        <f>G71/D71</f>
        <v>4.773205667274004</v>
      </c>
      <c r="I71" s="9">
        <f>-$G$72/1.85/$H$72</f>
        <v>-0.04108353919656667</v>
      </c>
      <c r="J71" s="9">
        <f>I71-I64</f>
        <v>-0.7423073105503031</v>
      </c>
      <c r="K71" s="9">
        <f t="shared" si="1"/>
        <v>-6.80816812189277</v>
      </c>
    </row>
    <row r="72" spans="2:11" ht="12.75">
      <c r="B72" s="7"/>
      <c r="C72" s="7"/>
      <c r="D72" s="7"/>
      <c r="E72" s="7"/>
      <c r="F72" s="11"/>
      <c r="G72" s="9">
        <f>SUM(G68:G71)</f>
        <v>1.360044614750862</v>
      </c>
      <c r="H72" s="9">
        <f>SUM(H68:H71)</f>
        <v>17.894253163031266</v>
      </c>
      <c r="I72" s="12"/>
      <c r="J72" s="12"/>
      <c r="K72" s="7"/>
    </row>
    <row r="73" spans="1:10" ht="12.75">
      <c r="A73" s="2" t="s">
        <v>33</v>
      </c>
      <c r="F73" s="6"/>
      <c r="G73" s="3"/>
      <c r="H73" s="3"/>
      <c r="I73" s="4"/>
      <c r="J73" s="4"/>
    </row>
    <row r="74" ht="12.75">
      <c r="A74" s="1" t="s">
        <v>20</v>
      </c>
    </row>
    <row r="75" ht="12.75">
      <c r="A75" s="2" t="s">
        <v>37</v>
      </c>
    </row>
    <row r="76" spans="1:11" ht="12.75">
      <c r="A76" t="s">
        <v>1</v>
      </c>
      <c r="B76" t="s">
        <v>14</v>
      </c>
      <c r="C76" t="s">
        <v>11</v>
      </c>
      <c r="D76" t="s">
        <v>12</v>
      </c>
      <c r="E76" t="s">
        <v>10</v>
      </c>
      <c r="F76" s="2" t="s">
        <v>15</v>
      </c>
      <c r="G76" t="s">
        <v>9</v>
      </c>
      <c r="H76" t="s">
        <v>2</v>
      </c>
      <c r="I76" t="s">
        <v>8</v>
      </c>
      <c r="J76" s="8" t="s">
        <v>38</v>
      </c>
      <c r="K76" s="7" t="s">
        <v>7</v>
      </c>
    </row>
    <row r="77" spans="1:11" ht="12.75">
      <c r="A77" s="2" t="s">
        <v>3</v>
      </c>
      <c r="B77" s="7">
        <v>18</v>
      </c>
      <c r="C77" s="7">
        <v>10000</v>
      </c>
      <c r="D77" s="3">
        <f>K54</f>
        <v>-6.5925270747616675</v>
      </c>
      <c r="E77" s="5">
        <v>120</v>
      </c>
      <c r="F77" s="6">
        <f>D77*1000000/86400/7.48*4/3.14159/(B77*B77/144)</f>
        <v>-5.772508074567303</v>
      </c>
      <c r="G77" s="3">
        <f>3.02*C77/POWER((B77/12),1.17)*POWER((ABS(F77/E77)),0.85)*F77/E77</f>
        <v>-68.551865932657</v>
      </c>
      <c r="H77" s="3">
        <f>G77/D77</f>
        <v>10.398420083111343</v>
      </c>
      <c r="I77" s="3">
        <f>-$G$81/1.85/$H$81</f>
        <v>0.23799798444626497</v>
      </c>
      <c r="J77" s="9">
        <f>I77</f>
        <v>0.23799798444626497</v>
      </c>
      <c r="K77" s="9">
        <f>D77+J77</f>
        <v>-6.354529090315403</v>
      </c>
    </row>
    <row r="78" spans="1:11" ht="12.75">
      <c r="A78" s="2" t="s">
        <v>24</v>
      </c>
      <c r="B78" s="7">
        <v>18</v>
      </c>
      <c r="C78" s="7">
        <v>20000</v>
      </c>
      <c r="D78" s="3">
        <f>K55</f>
        <v>2.7276664436384017</v>
      </c>
      <c r="E78" s="5">
        <v>120</v>
      </c>
      <c r="F78" s="6">
        <f>D78*1000000/86400/7.48*4/3.14159/(B78*B78/144)</f>
        <v>2.38838254163684</v>
      </c>
      <c r="G78" s="3">
        <f>3.02*C78/POWER((B78/12),1.17)*POWER((ABS(F78/E78)),0.85)*F78/E78</f>
        <v>26.792735274394275</v>
      </c>
      <c r="H78" s="3">
        <f>G78/D78</f>
        <v>9.822584919384704</v>
      </c>
      <c r="I78" s="3">
        <f>-$G$81/1.85/$H$81</f>
        <v>0.23799798444626497</v>
      </c>
      <c r="J78" s="9">
        <f>I78-I87</f>
        <v>0.1442757606333694</v>
      </c>
      <c r="K78" s="9">
        <f aca="true" t="shared" si="2" ref="K78:K94">D78+J78</f>
        <v>2.8719422042717713</v>
      </c>
    </row>
    <row r="79" spans="1:11" ht="12.75">
      <c r="A79" s="2" t="s">
        <v>25</v>
      </c>
      <c r="B79" s="7">
        <v>18</v>
      </c>
      <c r="C79" s="7">
        <v>10000</v>
      </c>
      <c r="D79" s="3">
        <f>K56</f>
        <v>4.4074729262383325</v>
      </c>
      <c r="E79" s="5">
        <v>120</v>
      </c>
      <c r="F79" s="6">
        <f>D79*1000000/86400/7.48*4/3.14159/(B79*B79/144)</f>
        <v>3.859244378767658</v>
      </c>
      <c r="G79" s="3">
        <f>3.02*C79/POWER((B79/12),1.17)*POWER((ABS(F79/E79)),0.85)*F79/E79</f>
        <v>32.54798319883708</v>
      </c>
      <c r="H79" s="3">
        <f>G79/D79</f>
        <v>7.3847267455856995</v>
      </c>
      <c r="I79" s="3">
        <f>-$G$81/1.85/$H$81</f>
        <v>0.23799798444626497</v>
      </c>
      <c r="J79" s="9">
        <f>I79</f>
        <v>0.23799798444626497</v>
      </c>
      <c r="K79" s="9">
        <f t="shared" si="2"/>
        <v>4.6454709106845975</v>
      </c>
    </row>
    <row r="80" spans="1:11" ht="12.75">
      <c r="A80" s="2" t="s">
        <v>26</v>
      </c>
      <c r="B80" s="7">
        <v>18</v>
      </c>
      <c r="C80" s="7">
        <v>20000</v>
      </c>
      <c r="D80" s="3">
        <f>K57</f>
        <v>-1.0925270747616675</v>
      </c>
      <c r="E80" s="5">
        <v>120</v>
      </c>
      <c r="F80" s="6">
        <f>D80*1000000/86400/7.48*4/3.14159/(B80*B80/144)</f>
        <v>-0.9566318483376298</v>
      </c>
      <c r="G80" s="3">
        <f>3.02*C80/POWER((B80/12),1.17)*POWER((ABS(F80/E80)),0.85)*F80/E80</f>
        <v>-4.930634450175426</v>
      </c>
      <c r="H80" s="3">
        <f>G80/D80</f>
        <v>4.513054700498872</v>
      </c>
      <c r="I80" s="3">
        <f>-$G$81/1.85/$H$81</f>
        <v>0.23799798444626497</v>
      </c>
      <c r="J80" s="9">
        <f>I80</f>
        <v>0.23799798444626497</v>
      </c>
      <c r="K80" s="9">
        <f t="shared" si="2"/>
        <v>-0.8545290903154026</v>
      </c>
    </row>
    <row r="81" spans="6:11" ht="12.75">
      <c r="F81" s="6"/>
      <c r="G81" s="3">
        <f>SUM(G77:G80)</f>
        <v>-14.141781909601065</v>
      </c>
      <c r="H81" s="3">
        <f>SUM(H77:H80)</f>
        <v>32.11878644858062</v>
      </c>
      <c r="I81" s="4"/>
      <c r="J81" s="4"/>
      <c r="K81" s="9"/>
    </row>
    <row r="82" spans="1:11" ht="12.75">
      <c r="A82" s="2" t="s">
        <v>35</v>
      </c>
      <c r="F82" s="6"/>
      <c r="H82" s="3"/>
      <c r="K82" s="9"/>
    </row>
    <row r="83" spans="1:11" ht="12.75">
      <c r="A83" t="s">
        <v>1</v>
      </c>
      <c r="B83" s="7" t="s">
        <v>14</v>
      </c>
      <c r="C83" s="7" t="s">
        <v>11</v>
      </c>
      <c r="D83" s="8" t="s">
        <v>12</v>
      </c>
      <c r="E83" s="7" t="s">
        <v>10</v>
      </c>
      <c r="F83" s="8" t="s">
        <v>15</v>
      </c>
      <c r="G83" s="7" t="s">
        <v>9</v>
      </c>
      <c r="H83" s="7" t="s">
        <v>2</v>
      </c>
      <c r="I83" s="7" t="s">
        <v>8</v>
      </c>
      <c r="J83" s="8" t="s">
        <v>38</v>
      </c>
      <c r="K83" s="7" t="s">
        <v>7</v>
      </c>
    </row>
    <row r="84" spans="1:11" ht="12.75">
      <c r="A84" s="2" t="s">
        <v>4</v>
      </c>
      <c r="B84" s="7">
        <v>24</v>
      </c>
      <c r="C84" s="7">
        <v>10000</v>
      </c>
      <c r="D84" s="3">
        <f>K61</f>
        <v>-12.82019351840007</v>
      </c>
      <c r="E84" s="5">
        <v>120</v>
      </c>
      <c r="F84" s="6">
        <f>D84*1000000/86400/7.48*4/3.14159/(B84*B84/144)</f>
        <v>-6.314365757140226</v>
      </c>
      <c r="G84" s="3">
        <f>3.02*C84/POWER((B84/12),1.17)*POWER((ABS(F84/E84)),0.85)*F84/E84</f>
        <v>-57.79982877678852</v>
      </c>
      <c r="H84" s="3">
        <f>G84/D84</f>
        <v>4.508498931301765</v>
      </c>
      <c r="I84" s="3">
        <f>-$G$88/1.85/$H$88</f>
        <v>0.09372222381289558</v>
      </c>
      <c r="J84" s="9">
        <f>I84</f>
        <v>0.09372222381289558</v>
      </c>
      <c r="K84" s="9">
        <f t="shared" si="2"/>
        <v>-12.726471294587174</v>
      </c>
    </row>
    <row r="85" spans="1:11" ht="12.75">
      <c r="A85" s="2" t="s">
        <v>27</v>
      </c>
      <c r="B85" s="7">
        <v>24</v>
      </c>
      <c r="C85" s="7">
        <v>20000</v>
      </c>
      <c r="D85" s="3">
        <f>K62</f>
        <v>6.80816812189277</v>
      </c>
      <c r="E85" s="5">
        <v>120</v>
      </c>
      <c r="F85" s="6">
        <f>D85*1000000/86400/7.48*4/3.14159/(B85*B85/144)</f>
        <v>3.3532460797907166</v>
      </c>
      <c r="G85" s="3">
        <f>3.02*C85/POWER((B85/12),1.17)*POWER((ABS(F85/E85)),0.85)*F85/E85</f>
        <v>35.847392887805604</v>
      </c>
      <c r="H85" s="3">
        <f>G85/D85</f>
        <v>5.2653507149055985</v>
      </c>
      <c r="I85" s="3">
        <f>-$G$88/1.85/$H$88</f>
        <v>0.09372222381289558</v>
      </c>
      <c r="J85" s="9">
        <f>I85-I94</f>
        <v>-0.10029022117178352</v>
      </c>
      <c r="K85" s="9">
        <f t="shared" si="2"/>
        <v>6.7078779007209866</v>
      </c>
    </row>
    <row r="86" spans="1:11" ht="12.75">
      <c r="A86" s="2" t="s">
        <v>28</v>
      </c>
      <c r="B86" s="7">
        <v>18</v>
      </c>
      <c r="C86" s="7">
        <v>10000</v>
      </c>
      <c r="D86" s="3">
        <f>K63</f>
        <v>5.179806482599931</v>
      </c>
      <c r="E86" s="5">
        <v>120</v>
      </c>
      <c r="F86" s="6">
        <f>D86*1000000/86400/7.48*4/3.14159/(B86*B86/144)</f>
        <v>4.535510344731519</v>
      </c>
      <c r="G86" s="3">
        <f>3.02*C86/POWER((B86/12),1.17)*POWER((ABS(F86/E86)),0.85)*F86/E86</f>
        <v>43.878650682185324</v>
      </c>
      <c r="H86" s="3">
        <f>G86/D86</f>
        <v>8.471098453114614</v>
      </c>
      <c r="I86" s="3">
        <f>-$G$88/1.85/$H$88</f>
        <v>0.09372222381289558</v>
      </c>
      <c r="J86" s="9">
        <f>I86</f>
        <v>0.09372222381289558</v>
      </c>
      <c r="K86" s="9">
        <f t="shared" si="2"/>
        <v>5.273528706412827</v>
      </c>
    </row>
    <row r="87" spans="1:11" ht="12.75">
      <c r="A87" s="2" t="s">
        <v>29</v>
      </c>
      <c r="B87" s="7">
        <v>18</v>
      </c>
      <c r="C87" s="7">
        <v>20000</v>
      </c>
      <c r="D87" s="3">
        <f>K64</f>
        <v>-2.7276664436384017</v>
      </c>
      <c r="E87" s="5">
        <v>120</v>
      </c>
      <c r="F87" s="6">
        <f>D87*1000000/86400/7.48*4/3.14159/(B87*B87/144)</f>
        <v>-2.38838254163684</v>
      </c>
      <c r="G87" s="3">
        <f>3.02*C87/POWER((B87/12),1.17)*POWER((ABS(F87/E87)),0.85)*F87/E87</f>
        <v>-26.792735274394275</v>
      </c>
      <c r="H87" s="3">
        <f>G87/D87</f>
        <v>9.822584919384704</v>
      </c>
      <c r="I87" s="3">
        <f>-$G$88/1.85/$H$88</f>
        <v>0.09372222381289558</v>
      </c>
      <c r="J87" s="9">
        <f>I87-I78</f>
        <v>-0.1442757606333694</v>
      </c>
      <c r="K87" s="9">
        <f t="shared" si="2"/>
        <v>-2.8719422042717713</v>
      </c>
    </row>
    <row r="88" spans="6:11" ht="12.75">
      <c r="F88" s="6"/>
      <c r="G88" s="3">
        <f>SUM(G84:G87)</f>
        <v>-4.86652048119187</v>
      </c>
      <c r="H88" s="3">
        <f>SUM(H84:H87)</f>
        <v>28.067533018706683</v>
      </c>
      <c r="I88" s="4"/>
      <c r="J88" s="4"/>
      <c r="K88" s="9"/>
    </row>
    <row r="89" spans="1:11" ht="12.75">
      <c r="A89" s="2" t="s">
        <v>36</v>
      </c>
      <c r="D89" s="3"/>
      <c r="E89" s="5"/>
      <c r="F89" s="6"/>
      <c r="G89" s="3"/>
      <c r="H89" s="3"/>
      <c r="I89" s="3"/>
      <c r="J89" s="3"/>
      <c r="K89" s="9"/>
    </row>
    <row r="90" spans="1:11" ht="12.75">
      <c r="A90" t="s">
        <v>1</v>
      </c>
      <c r="B90" s="7" t="s">
        <v>14</v>
      </c>
      <c r="C90" s="7" t="s">
        <v>11</v>
      </c>
      <c r="D90" s="8" t="s">
        <v>12</v>
      </c>
      <c r="E90" s="7" t="s">
        <v>10</v>
      </c>
      <c r="F90" s="8" t="s">
        <v>15</v>
      </c>
      <c r="G90" s="7" t="s">
        <v>9</v>
      </c>
      <c r="H90" s="7" t="s">
        <v>2</v>
      </c>
      <c r="I90" s="7" t="s">
        <v>8</v>
      </c>
      <c r="J90" s="8" t="s">
        <v>38</v>
      </c>
      <c r="K90" s="7" t="s">
        <v>7</v>
      </c>
    </row>
    <row r="91" spans="1:11" ht="12.75">
      <c r="A91" s="2" t="s">
        <v>5</v>
      </c>
      <c r="B91" s="7">
        <v>24</v>
      </c>
      <c r="C91" s="7">
        <v>10000</v>
      </c>
      <c r="D91" s="9">
        <f>K68</f>
        <v>3.3716383597071604</v>
      </c>
      <c r="E91" s="10">
        <v>120</v>
      </c>
      <c r="F91" s="11">
        <f>D91*1000000/86400/7.48*4/3.14159/(B91*B91/144)</f>
        <v>1.660642467950222</v>
      </c>
      <c r="G91" s="9">
        <f>3.02*C91/POWER((B91/12),1.17)*POWER((ABS(F91/E91)),0.85)*F91/E91</f>
        <v>4.884581968210293</v>
      </c>
      <c r="H91" s="9">
        <f>G91/D91</f>
        <v>1.4487265379892456</v>
      </c>
      <c r="I91" s="9">
        <f>-$G$95/1.85/$H$95</f>
        <v>0.1940124449846791</v>
      </c>
      <c r="J91" s="9">
        <f>I91</f>
        <v>0.1940124449846791</v>
      </c>
      <c r="K91" s="9">
        <f t="shared" si="2"/>
        <v>3.5656508046918396</v>
      </c>
    </row>
    <row r="92" spans="1:11" ht="12.75">
      <c r="A92" s="2" t="s">
        <v>16</v>
      </c>
      <c r="B92" s="7">
        <v>18</v>
      </c>
      <c r="C92" s="7">
        <v>20000</v>
      </c>
      <c r="D92" s="9">
        <f>K69</f>
        <v>2.371638359707161</v>
      </c>
      <c r="E92" s="10">
        <v>120</v>
      </c>
      <c r="F92" s="11">
        <f>D92*1000000/86400/7.48*4/3.14159/(B92*B92/144)</f>
        <v>2.0766394170414646</v>
      </c>
      <c r="G92" s="9">
        <f>3.02*C92/POWER((B92/12),1.17)*POWER((ABS(F92/E92)),0.85)*F92/E92</f>
        <v>20.68439785830864</v>
      </c>
      <c r="H92" s="9">
        <f>G92/D92</f>
        <v>8.721564893588015</v>
      </c>
      <c r="I92" s="9">
        <f>-$G$95/1.85/$H$95</f>
        <v>0.1940124449846791</v>
      </c>
      <c r="J92" s="9">
        <f>I92</f>
        <v>0.1940124449846791</v>
      </c>
      <c r="K92" s="9">
        <f t="shared" si="2"/>
        <v>2.56565080469184</v>
      </c>
    </row>
    <row r="93" spans="1:11" ht="12.75">
      <c r="A93" s="2" t="s">
        <v>13</v>
      </c>
      <c r="B93" s="7">
        <v>18</v>
      </c>
      <c r="C93" s="7">
        <v>10000</v>
      </c>
      <c r="D93" s="9">
        <f>K70</f>
        <v>1.3716383607071605</v>
      </c>
      <c r="E93" s="10">
        <v>120</v>
      </c>
      <c r="F93" s="11">
        <f>D93*1000000/86400/7.48*4/3.14159/(B93*B93/144)</f>
        <v>1.2010255586025922</v>
      </c>
      <c r="G93" s="9">
        <f>3.02*C93/POWER((B93/12),1.17)*POWER((ABS(F93/E93)),0.85)*F93/E93</f>
        <v>3.755489277819059</v>
      </c>
      <c r="H93" s="9">
        <f>G93/D93</f>
        <v>2.737958769163384</v>
      </c>
      <c r="I93" s="9">
        <f>-$G$95/1.85/$H$95</f>
        <v>0.1940124449846791</v>
      </c>
      <c r="J93" s="9">
        <f>I93</f>
        <v>0.1940124449846791</v>
      </c>
      <c r="K93" s="9">
        <f t="shared" si="2"/>
        <v>1.5656508056918397</v>
      </c>
    </row>
    <row r="94" spans="1:11" ht="12.75">
      <c r="A94" s="2" t="s">
        <v>30</v>
      </c>
      <c r="B94" s="7">
        <v>24</v>
      </c>
      <c r="C94" s="7">
        <v>20000</v>
      </c>
      <c r="D94" s="9">
        <f>K71</f>
        <v>-6.80816812189277</v>
      </c>
      <c r="E94" s="10">
        <v>120</v>
      </c>
      <c r="F94" s="11">
        <f>D94*1000000/86400/7.48*4/3.14159/(B94*B94/144)</f>
        <v>-3.3532460797907166</v>
      </c>
      <c r="G94" s="9">
        <f>3.02*C94/POWER((B94/12),1.17)*POWER((ABS(F94/E94)),0.85)*F94/E94</f>
        <v>-35.847392887805604</v>
      </c>
      <c r="H94" s="9">
        <f>G94/D94</f>
        <v>5.2653507149055985</v>
      </c>
      <c r="I94" s="9">
        <f>-$G$95/1.85/$H$95</f>
        <v>0.1940124449846791</v>
      </c>
      <c r="J94" s="9">
        <f>I94-I87</f>
        <v>0.10029022117178352</v>
      </c>
      <c r="K94" s="9">
        <f t="shared" si="2"/>
        <v>-6.7078779007209866</v>
      </c>
    </row>
    <row r="95" spans="2:11" ht="12.75">
      <c r="B95" s="7"/>
      <c r="C95" s="7"/>
      <c r="D95" s="7"/>
      <c r="E95" s="7"/>
      <c r="F95" s="11"/>
      <c r="G95" s="9">
        <f>SUM(G91:G94)</f>
        <v>-6.522923783467611</v>
      </c>
      <c r="H95" s="9">
        <f>SUM(H91:H94)</f>
        <v>18.173600915646244</v>
      </c>
      <c r="I95" s="12"/>
      <c r="J95" s="12"/>
      <c r="K95" s="7"/>
    </row>
    <row r="96" spans="1:11" ht="12.75">
      <c r="A96" s="2" t="s">
        <v>33</v>
      </c>
      <c r="D96" s="3"/>
      <c r="E96" s="5"/>
      <c r="F96" s="6"/>
      <c r="G96" s="3"/>
      <c r="H96" s="3"/>
      <c r="I96" s="3"/>
      <c r="J96" s="3"/>
      <c r="K96" s="3"/>
    </row>
    <row r="97" ht="12.75">
      <c r="A97" s="1" t="s">
        <v>21</v>
      </c>
    </row>
    <row r="98" ht="12.75">
      <c r="A98" s="2" t="s">
        <v>37</v>
      </c>
    </row>
    <row r="99" spans="1:11" ht="12.75">
      <c r="A99" t="s">
        <v>1</v>
      </c>
      <c r="B99" t="s">
        <v>14</v>
      </c>
      <c r="C99" t="s">
        <v>11</v>
      </c>
      <c r="D99" t="s">
        <v>12</v>
      </c>
      <c r="E99" t="s">
        <v>10</v>
      </c>
      <c r="F99" s="2" t="s">
        <v>15</v>
      </c>
      <c r="G99" t="s">
        <v>9</v>
      </c>
      <c r="H99" t="s">
        <v>2</v>
      </c>
      <c r="I99" t="s">
        <v>8</v>
      </c>
      <c r="J99" s="8" t="s">
        <v>38</v>
      </c>
      <c r="K99" s="7" t="s">
        <v>7</v>
      </c>
    </row>
    <row r="100" spans="1:11" ht="12.75">
      <c r="A100" s="2" t="s">
        <v>3</v>
      </c>
      <c r="B100" s="7">
        <v>18</v>
      </c>
      <c r="C100" s="7">
        <v>10000</v>
      </c>
      <c r="D100" s="3">
        <f>K77</f>
        <v>-6.354529090315403</v>
      </c>
      <c r="E100" s="5">
        <v>120</v>
      </c>
      <c r="F100" s="6">
        <f>D100*1000000/86400/7.48*4/3.14159/(B100*B100/144)</f>
        <v>-5.56411374089724</v>
      </c>
      <c r="G100" s="3">
        <f>3.02*C100/POWER((B100/12),1.17)*POWER((ABS(F100/E100)),0.85)*F100/E100</f>
        <v>-64.04385464920416</v>
      </c>
      <c r="H100" s="3">
        <f>G100/D100</f>
        <v>10.078458016158896</v>
      </c>
      <c r="I100" s="3">
        <f>-$G$104/1.85/$H$104</f>
        <v>0.031117773153510275</v>
      </c>
      <c r="J100" s="9">
        <f>I100</f>
        <v>0.031117773153510275</v>
      </c>
      <c r="K100" s="9">
        <f>D100+J100</f>
        <v>-6.323411317161892</v>
      </c>
    </row>
    <row r="101" spans="1:11" ht="12.75">
      <c r="A101" s="2" t="s">
        <v>24</v>
      </c>
      <c r="B101" s="7">
        <v>18</v>
      </c>
      <c r="C101" s="7">
        <v>20000</v>
      </c>
      <c r="D101" s="3">
        <f>K78</f>
        <v>2.8719422042717713</v>
      </c>
      <c r="E101" s="5">
        <v>120</v>
      </c>
      <c r="F101" s="6">
        <f>D101*1000000/86400/7.48*4/3.14159/(B101*B101/144)</f>
        <v>2.514712397210558</v>
      </c>
      <c r="G101" s="3">
        <f>3.02*C101/POWER((B101/12),1.17)*POWER((ABS(F101/E101)),0.85)*F101/E101</f>
        <v>29.473265583330488</v>
      </c>
      <c r="H101" s="3">
        <f>G101/D101</f>
        <v>10.262485623663142</v>
      </c>
      <c r="I101" s="3">
        <f>-$G$104/1.85/$H$104</f>
        <v>0.031117773153510275</v>
      </c>
      <c r="J101" s="9">
        <f>I101-I110</f>
        <v>-0.08740229468977982</v>
      </c>
      <c r="K101" s="9">
        <f aca="true" t="shared" si="3" ref="K101:K117">D101+J101</f>
        <v>2.7845399095819916</v>
      </c>
    </row>
    <row r="102" spans="1:11" ht="12.75">
      <c r="A102" s="2" t="s">
        <v>25</v>
      </c>
      <c r="B102" s="7">
        <v>18</v>
      </c>
      <c r="C102" s="7">
        <v>10000</v>
      </c>
      <c r="D102" s="3">
        <f>K79</f>
        <v>4.6454709106845975</v>
      </c>
      <c r="E102" s="5">
        <v>120</v>
      </c>
      <c r="F102" s="6">
        <f>D102*1000000/86400/7.48*4/3.14159/(B102*B102/144)</f>
        <v>4.067638712437721</v>
      </c>
      <c r="G102" s="3">
        <f>3.02*C102/POWER((B102/12),1.17)*POWER((ABS(F102/E102)),0.85)*F102/E102</f>
        <v>35.87387187959398</v>
      </c>
      <c r="H102" s="3">
        <f>G102/D102</f>
        <v>7.722332691199069</v>
      </c>
      <c r="I102" s="3">
        <f>-$G$104/1.85/$H$104</f>
        <v>0.031117773153510275</v>
      </c>
      <c r="J102" s="9">
        <f>I102</f>
        <v>0.031117773153510275</v>
      </c>
      <c r="K102" s="9">
        <f t="shared" si="3"/>
        <v>4.676588683838108</v>
      </c>
    </row>
    <row r="103" spans="1:11" ht="12.75">
      <c r="A103" s="2" t="s">
        <v>26</v>
      </c>
      <c r="B103" s="7">
        <v>18</v>
      </c>
      <c r="C103" s="7">
        <v>20000</v>
      </c>
      <c r="D103" s="3">
        <f>K80</f>
        <v>-0.8545290903154026</v>
      </c>
      <c r="E103" s="5">
        <v>120</v>
      </c>
      <c r="F103" s="6">
        <f>D103*1000000/86400/7.48*4/3.14159/(B103*B103/144)</f>
        <v>-0.7482375146675668</v>
      </c>
      <c r="G103" s="3">
        <f>3.02*C103/POWER((B103/12),1.17)*POWER((ABS(F103/E103)),0.85)*F103/E103</f>
        <v>-3.1296653102100875</v>
      </c>
      <c r="H103" s="3">
        <f>G103/D103</f>
        <v>3.6624444336411566</v>
      </c>
      <c r="I103" s="3">
        <f>-$G$104/1.85/$H$104</f>
        <v>0.031117773153510275</v>
      </c>
      <c r="J103" s="9">
        <f>I103</f>
        <v>0.031117773153510275</v>
      </c>
      <c r="K103" s="9">
        <f t="shared" si="3"/>
        <v>-0.8234113171618923</v>
      </c>
    </row>
    <row r="104" spans="6:11" ht="12.75">
      <c r="F104" s="6"/>
      <c r="G104" s="3">
        <f>SUM(G100:G103)</f>
        <v>-1.8263824964897863</v>
      </c>
      <c r="H104" s="3">
        <f>SUM(H100:H103)</f>
        <v>31.725720764662263</v>
      </c>
      <c r="I104" s="4"/>
      <c r="J104" s="4"/>
      <c r="K104" s="9"/>
    </row>
    <row r="105" spans="1:11" ht="12.75">
      <c r="A105" s="2" t="s">
        <v>35</v>
      </c>
      <c r="F105" s="6"/>
      <c r="H105" s="3"/>
      <c r="K105" s="9"/>
    </row>
    <row r="106" spans="1:11" ht="12.75">
      <c r="A106" t="s">
        <v>1</v>
      </c>
      <c r="B106" s="7" t="s">
        <v>14</v>
      </c>
      <c r="C106" s="7" t="s">
        <v>11</v>
      </c>
      <c r="D106" s="8" t="s">
        <v>12</v>
      </c>
      <c r="E106" s="7" t="s">
        <v>10</v>
      </c>
      <c r="F106" s="8" t="s">
        <v>15</v>
      </c>
      <c r="G106" s="7" t="s">
        <v>9</v>
      </c>
      <c r="H106" s="7" t="s">
        <v>2</v>
      </c>
      <c r="I106" s="7" t="s">
        <v>8</v>
      </c>
      <c r="J106" s="8" t="s">
        <v>38</v>
      </c>
      <c r="K106" s="7" t="s">
        <v>7</v>
      </c>
    </row>
    <row r="107" spans="1:11" ht="12.75">
      <c r="A107" s="2" t="s">
        <v>4</v>
      </c>
      <c r="B107" s="7">
        <v>24</v>
      </c>
      <c r="C107" s="7">
        <v>10000</v>
      </c>
      <c r="D107" s="3">
        <f>K84</f>
        <v>-12.726471294587174</v>
      </c>
      <c r="E107" s="5">
        <v>120</v>
      </c>
      <c r="F107" s="6">
        <f>D107*1000000/86400/7.48*4/3.14159/(B107*B107/144)</f>
        <v>-6.2682044882110315</v>
      </c>
      <c r="G107" s="3">
        <f>3.02*C107/POWER((B107/12),1.17)*POWER((ABS(F107/E107)),0.85)*F107/E107</f>
        <v>-57.02054730878128</v>
      </c>
      <c r="H107" s="3">
        <f>G107/D107</f>
        <v>4.480467993750418</v>
      </c>
      <c r="I107" s="3">
        <f>-$G$111/1.85/$H$111</f>
        <v>0.1185200678432901</v>
      </c>
      <c r="J107" s="9">
        <f>I107</f>
        <v>0.1185200678432901</v>
      </c>
      <c r="K107" s="9">
        <f t="shared" si="3"/>
        <v>-12.607951226743884</v>
      </c>
    </row>
    <row r="108" spans="1:11" ht="12.75">
      <c r="A108" s="2" t="s">
        <v>27</v>
      </c>
      <c r="B108" s="7">
        <v>24</v>
      </c>
      <c r="C108" s="7">
        <v>20000</v>
      </c>
      <c r="D108" s="3">
        <f>K85</f>
        <v>6.7078779007209866</v>
      </c>
      <c r="E108" s="5">
        <v>120</v>
      </c>
      <c r="F108" s="6">
        <f>D108*1000000/86400/7.48*4/3.14159/(B108*B108/144)</f>
        <v>3.3038498567591197</v>
      </c>
      <c r="G108" s="3">
        <f>3.02*C108/POWER((B108/12),1.17)*POWER((ABS(F108/E108)),0.85)*F108/E108</f>
        <v>34.87659661855478</v>
      </c>
      <c r="H108" s="3">
        <f>G108/D108</f>
        <v>5.199348756006146</v>
      </c>
      <c r="I108" s="3">
        <f>-$G$111/1.85/$H$111</f>
        <v>0.1185200678432901</v>
      </c>
      <c r="J108" s="9">
        <f>I108-I117</f>
        <v>0.09760481851794363</v>
      </c>
      <c r="K108" s="9">
        <f t="shared" si="3"/>
        <v>6.80548271923893</v>
      </c>
    </row>
    <row r="109" spans="1:11" ht="12.75">
      <c r="A109" s="2" t="s">
        <v>28</v>
      </c>
      <c r="B109" s="7">
        <v>18</v>
      </c>
      <c r="C109" s="7">
        <v>10000</v>
      </c>
      <c r="D109" s="3">
        <f>K86</f>
        <v>5.273528706412827</v>
      </c>
      <c r="E109" s="5">
        <v>120</v>
      </c>
      <c r="F109" s="6">
        <f>D109*1000000/86400/7.48*4/3.14159/(B109*B109/144)</f>
        <v>4.617574822827865</v>
      </c>
      <c r="G109" s="3">
        <f>3.02*C109/POWER((B109/12),1.17)*POWER((ABS(F109/E109)),0.85)*F109/E109</f>
        <v>45.35870598972853</v>
      </c>
      <c r="H109" s="3">
        <f>G109/D109</f>
        <v>8.601205855686437</v>
      </c>
      <c r="I109" s="3">
        <f>-$G$111/1.85/$H$111</f>
        <v>0.1185200678432901</v>
      </c>
      <c r="J109" s="9">
        <f>I109</f>
        <v>0.1185200678432901</v>
      </c>
      <c r="K109" s="9">
        <f t="shared" si="3"/>
        <v>5.392048774256117</v>
      </c>
    </row>
    <row r="110" spans="1:11" ht="12.75">
      <c r="A110" s="2" t="s">
        <v>29</v>
      </c>
      <c r="B110" s="7">
        <v>18</v>
      </c>
      <c r="C110" s="7">
        <v>20000</v>
      </c>
      <c r="D110" s="3">
        <f>K87</f>
        <v>-2.8719422042717713</v>
      </c>
      <c r="E110" s="5">
        <v>120</v>
      </c>
      <c r="F110" s="6">
        <f>D110*1000000/86400/7.48*4/3.14159/(B110*B110/144)</f>
        <v>-2.514712397210558</v>
      </c>
      <c r="G110" s="3">
        <f>3.02*C110/POWER((B110/12),1.17)*POWER((ABS(F110/E110)),0.85)*F110/E110</f>
        <v>-29.473265583330488</v>
      </c>
      <c r="H110" s="3">
        <f>G110/D110</f>
        <v>10.262485623663142</v>
      </c>
      <c r="I110" s="3">
        <f>-$G$111/1.85/$H$111</f>
        <v>0.1185200678432901</v>
      </c>
      <c r="J110" s="9">
        <f>I110-I101</f>
        <v>0.08740229468977982</v>
      </c>
      <c r="K110" s="9">
        <f t="shared" si="3"/>
        <v>-2.7845399095819916</v>
      </c>
    </row>
    <row r="111" spans="6:11" ht="12.75">
      <c r="F111" s="6"/>
      <c r="G111" s="3">
        <f>SUM(G107:G110)</f>
        <v>-6.258510283828464</v>
      </c>
      <c r="H111" s="3">
        <f>SUM(H107:H110)</f>
        <v>28.543508229106145</v>
      </c>
      <c r="I111" s="4"/>
      <c r="J111" s="4"/>
      <c r="K111" s="9"/>
    </row>
    <row r="112" spans="1:11" ht="12.75">
      <c r="A112" s="2" t="s">
        <v>36</v>
      </c>
      <c r="D112" s="3"/>
      <c r="E112" s="5"/>
      <c r="F112" s="6"/>
      <c r="G112" s="3"/>
      <c r="H112" s="3"/>
      <c r="I112" s="3"/>
      <c r="J112" s="3"/>
      <c r="K112" s="9"/>
    </row>
    <row r="113" spans="1:11" ht="12.75">
      <c r="A113" t="s">
        <v>1</v>
      </c>
      <c r="B113" s="7" t="s">
        <v>14</v>
      </c>
      <c r="C113" s="7" t="s">
        <v>11</v>
      </c>
      <c r="D113" s="8" t="s">
        <v>12</v>
      </c>
      <c r="E113" s="7" t="s">
        <v>10</v>
      </c>
      <c r="F113" s="8" t="s">
        <v>15</v>
      </c>
      <c r="G113" s="7" t="s">
        <v>9</v>
      </c>
      <c r="H113" s="7" t="s">
        <v>2</v>
      </c>
      <c r="I113" s="7" t="s">
        <v>8</v>
      </c>
      <c r="J113" s="8" t="s">
        <v>38</v>
      </c>
      <c r="K113" s="7" t="s">
        <v>7</v>
      </c>
    </row>
    <row r="114" spans="1:11" ht="12.75">
      <c r="A114" s="2" t="s">
        <v>5</v>
      </c>
      <c r="B114" s="7">
        <v>24</v>
      </c>
      <c r="C114" s="7">
        <v>10000</v>
      </c>
      <c r="D114" s="9">
        <f>K91</f>
        <v>3.5656508046918396</v>
      </c>
      <c r="E114" s="10">
        <v>120</v>
      </c>
      <c r="F114" s="11">
        <f>D114*1000000/86400/7.48*4/3.14159/(B114*B114/144)</f>
        <v>1.7561999599110139</v>
      </c>
      <c r="G114" s="9">
        <f>3.02*C114/POWER((B114/12),1.17)*POWER((ABS(F114/E114)),0.85)*F114/E114</f>
        <v>5.417243712796891</v>
      </c>
      <c r="H114" s="9">
        <f>G114/D114</f>
        <v>1.5192861021804616</v>
      </c>
      <c r="I114" s="9">
        <f>-$G$118/1.85/$H$118</f>
        <v>0.02091524932534647</v>
      </c>
      <c r="J114" s="9">
        <f>I114</f>
        <v>0.02091524932534647</v>
      </c>
      <c r="K114" s="9">
        <f t="shared" si="3"/>
        <v>3.586566054017186</v>
      </c>
    </row>
    <row r="115" spans="1:11" ht="12.75">
      <c r="A115" s="2" t="s">
        <v>16</v>
      </c>
      <c r="B115" s="7">
        <v>18</v>
      </c>
      <c r="C115" s="7">
        <v>20000</v>
      </c>
      <c r="D115" s="9">
        <f>K92</f>
        <v>2.56565080469184</v>
      </c>
      <c r="E115" s="10">
        <v>120</v>
      </c>
      <c r="F115" s="11">
        <f>D115*1000000/86400/7.48*4/3.14159/(B115*B115/144)</f>
        <v>2.246519402749539</v>
      </c>
      <c r="G115" s="9">
        <f>3.02*C115/POWER((B115/12),1.17)*POWER((ABS(F115/E115)),0.85)*F115/E115</f>
        <v>23.923167552396798</v>
      </c>
      <c r="H115" s="9">
        <f>G115/D115</f>
        <v>9.324405140656001</v>
      </c>
      <c r="I115" s="9">
        <f>-$G$118/1.85/$H$118</f>
        <v>0.02091524932534647</v>
      </c>
      <c r="J115" s="9">
        <f>I115</f>
        <v>0.02091524932534647</v>
      </c>
      <c r="K115" s="9">
        <f t="shared" si="3"/>
        <v>2.5865660540171866</v>
      </c>
    </row>
    <row r="116" spans="1:11" ht="12.75">
      <c r="A116" s="2" t="s">
        <v>13</v>
      </c>
      <c r="B116" s="7">
        <v>18</v>
      </c>
      <c r="C116" s="7">
        <v>10000</v>
      </c>
      <c r="D116" s="9">
        <f>K93</f>
        <v>1.5656508056918397</v>
      </c>
      <c r="E116" s="10">
        <v>120</v>
      </c>
      <c r="F116" s="11">
        <f>D116*1000000/86400/7.48*4/3.14159/(B116*B116/144)</f>
        <v>1.3709055443106664</v>
      </c>
      <c r="G116" s="9">
        <f>3.02*C116/POWER((B116/12),1.17)*POWER((ABS(F116/E116)),0.85)*F116/E116</f>
        <v>4.796879406244383</v>
      </c>
      <c r="H116" s="9">
        <f>G116/D116</f>
        <v>3.063824569824628</v>
      </c>
      <c r="I116" s="9">
        <f>-$G$118/1.85/$H$118</f>
        <v>0.02091524932534647</v>
      </c>
      <c r="J116" s="9">
        <f>I116</f>
        <v>0.02091524932534647</v>
      </c>
      <c r="K116" s="9">
        <f t="shared" si="3"/>
        <v>1.586566055017186</v>
      </c>
    </row>
    <row r="117" spans="1:11" ht="12.75">
      <c r="A117" s="2" t="s">
        <v>30</v>
      </c>
      <c r="B117" s="7">
        <v>24</v>
      </c>
      <c r="C117" s="7">
        <v>20000</v>
      </c>
      <c r="D117" s="9">
        <f>K94</f>
        <v>-6.7078779007209866</v>
      </c>
      <c r="E117" s="10">
        <v>120</v>
      </c>
      <c r="F117" s="11">
        <f>D117*1000000/86400/7.48*4/3.14159/(B117*B117/144)</f>
        <v>-3.3038498567591197</v>
      </c>
      <c r="G117" s="9">
        <f>3.02*C117/POWER((B117/12),1.17)*POWER((ABS(F117/E117)),0.85)*F117/E117</f>
        <v>-34.87659661855478</v>
      </c>
      <c r="H117" s="9">
        <f>G117/D117</f>
        <v>5.199348756006146</v>
      </c>
      <c r="I117" s="9">
        <f>-$G$118/1.85/$H$118</f>
        <v>0.02091524932534647</v>
      </c>
      <c r="J117" s="9">
        <f>I117-I110</f>
        <v>-0.09760481851794363</v>
      </c>
      <c r="K117" s="9">
        <f t="shared" si="3"/>
        <v>-6.80548271923893</v>
      </c>
    </row>
    <row r="118" spans="2:11" ht="12.75">
      <c r="B118" s="7"/>
      <c r="C118" s="7"/>
      <c r="D118" s="7"/>
      <c r="E118" s="7"/>
      <c r="F118" s="11"/>
      <c r="G118" s="9">
        <f>SUM(G114:G117)</f>
        <v>-0.739305947116712</v>
      </c>
      <c r="H118" s="9">
        <f>SUM(H114:H117)</f>
        <v>19.106864568667238</v>
      </c>
      <c r="I118" s="12"/>
      <c r="J118" s="12"/>
      <c r="K118" s="7"/>
    </row>
    <row r="119" spans="1:11" ht="12.75">
      <c r="A119" s="2" t="s">
        <v>33</v>
      </c>
      <c r="D119" s="3"/>
      <c r="E119" s="5"/>
      <c r="F119" s="6"/>
      <c r="G119" s="3"/>
      <c r="H119" s="3"/>
      <c r="I119" s="3"/>
      <c r="J119" s="3"/>
      <c r="K119" s="3"/>
    </row>
    <row r="120" ht="12.75">
      <c r="A120" s="1" t="s">
        <v>22</v>
      </c>
    </row>
    <row r="121" ht="12.75">
      <c r="A121" s="2" t="s">
        <v>37</v>
      </c>
    </row>
    <row r="122" spans="1:11" ht="12.75">
      <c r="A122" t="s">
        <v>1</v>
      </c>
      <c r="B122" t="s">
        <v>14</v>
      </c>
      <c r="C122" t="s">
        <v>11</v>
      </c>
      <c r="D122" t="s">
        <v>12</v>
      </c>
      <c r="E122" t="s">
        <v>10</v>
      </c>
      <c r="F122" s="2" t="s">
        <v>15</v>
      </c>
      <c r="G122" t="s">
        <v>9</v>
      </c>
      <c r="H122" t="s">
        <v>2</v>
      </c>
      <c r="I122" t="s">
        <v>8</v>
      </c>
      <c r="J122" s="8" t="s">
        <v>38</v>
      </c>
      <c r="K122" s="7" t="s">
        <v>7</v>
      </c>
    </row>
    <row r="123" spans="1:11" ht="12.75">
      <c r="A123" s="2" t="s">
        <v>3</v>
      </c>
      <c r="B123" s="7">
        <v>18</v>
      </c>
      <c r="C123" s="7">
        <v>10000</v>
      </c>
      <c r="D123" s="3">
        <f>K100</f>
        <v>-6.323411317161892</v>
      </c>
      <c r="E123" s="5">
        <v>120</v>
      </c>
      <c r="F123" s="6">
        <f>D123*1000000/86400/7.48*4/3.14159/(B123*B123/144)</f>
        <v>-5.536866587453023</v>
      </c>
      <c r="G123" s="3">
        <f>3.02*C123/POWER((B123/12),1.17)*POWER((ABS(F123/E123)),0.85)*F123/E123</f>
        <v>-63.464866983749765</v>
      </c>
      <c r="H123" s="3">
        <f>G123/D123</f>
        <v>10.03649198202631</v>
      </c>
      <c r="I123" s="3">
        <f>-$G$127/1.85/$H$127</f>
        <v>0.038485058586769726</v>
      </c>
      <c r="J123" s="9">
        <f>I123</f>
        <v>0.038485058586769726</v>
      </c>
      <c r="K123" s="9">
        <f>D123+J123</f>
        <v>-6.284926258575123</v>
      </c>
    </row>
    <row r="124" spans="1:11" ht="12.75">
      <c r="A124" s="2" t="s">
        <v>24</v>
      </c>
      <c r="B124" s="7">
        <v>18</v>
      </c>
      <c r="C124" s="7">
        <v>20000</v>
      </c>
      <c r="D124" s="3">
        <f>K101</f>
        <v>2.7845399095819916</v>
      </c>
      <c r="E124" s="5">
        <v>120</v>
      </c>
      <c r="F124" s="6">
        <f>D124*1000000/86400/7.48*4/3.14159/(B124*B124/144)</f>
        <v>2.4381817366442977</v>
      </c>
      <c r="G124" s="3">
        <f>3.02*C124/POWER((B124/12),1.17)*POWER((ABS(F124/E124)),0.85)*F124/E124</f>
        <v>27.835376307765625</v>
      </c>
      <c r="H124" s="3">
        <f>G124/D124</f>
        <v>9.996400558663282</v>
      </c>
      <c r="I124" s="3">
        <f>-$G$127/1.85/$H$127</f>
        <v>0.038485058586769726</v>
      </c>
      <c r="J124" s="9">
        <f>I124-I133</f>
        <v>0.023418391720143587</v>
      </c>
      <c r="K124" s="9">
        <f aca="true" t="shared" si="4" ref="K124:K140">D124+J124</f>
        <v>2.807958301302135</v>
      </c>
    </row>
    <row r="125" spans="1:11" ht="12.75">
      <c r="A125" s="2" t="s">
        <v>25</v>
      </c>
      <c r="B125" s="7">
        <v>18</v>
      </c>
      <c r="C125" s="7">
        <v>10000</v>
      </c>
      <c r="D125" s="3">
        <f>K102</f>
        <v>4.676588683838108</v>
      </c>
      <c r="E125" s="5">
        <v>120</v>
      </c>
      <c r="F125" s="6">
        <f>D125*1000000/86400/7.48*4/3.14159/(B125*B125/144)</f>
        <v>4.094885865881938</v>
      </c>
      <c r="G125" s="3">
        <f>3.02*C125/POWER((B125/12),1.17)*POWER((ABS(F125/E125)),0.85)*F125/E125</f>
        <v>36.31969538072259</v>
      </c>
      <c r="H125" s="3">
        <f>G125/D125</f>
        <v>7.766279618782889</v>
      </c>
      <c r="I125" s="3">
        <f>-$G$127/1.85/$H$127</f>
        <v>0.038485058586769726</v>
      </c>
      <c r="J125" s="9">
        <f>I125</f>
        <v>0.038485058586769726</v>
      </c>
      <c r="K125" s="9">
        <f t="shared" si="4"/>
        <v>4.715073742424877</v>
      </c>
    </row>
    <row r="126" spans="1:11" ht="12.75">
      <c r="A126" s="2" t="s">
        <v>26</v>
      </c>
      <c r="B126" s="7">
        <v>18</v>
      </c>
      <c r="C126" s="7">
        <v>20000</v>
      </c>
      <c r="D126" s="3">
        <f>K103</f>
        <v>-0.8234113171618923</v>
      </c>
      <c r="E126" s="5">
        <v>120</v>
      </c>
      <c r="F126" s="6">
        <f>D126*1000000/86400/7.48*4/3.14159/(B126*B126/144)</f>
        <v>-0.7209903612233489</v>
      </c>
      <c r="G126" s="3">
        <f>3.02*C126/POWER((B126/12),1.17)*POWER((ABS(F126/E126)),0.85)*F126/E126</f>
        <v>-2.922095187759707</v>
      </c>
      <c r="H126" s="3">
        <f>G126/D126</f>
        <v>3.548767337606545</v>
      </c>
      <c r="I126" s="3">
        <f>-$G$127/1.85/$H$127</f>
        <v>0.038485058586769726</v>
      </c>
      <c r="J126" s="9">
        <f>I126</f>
        <v>0.038485058586769726</v>
      </c>
      <c r="K126" s="9">
        <f t="shared" si="4"/>
        <v>-0.7849262585751225</v>
      </c>
    </row>
    <row r="127" spans="6:11" ht="12.75">
      <c r="F127" s="6"/>
      <c r="G127" s="3">
        <f>SUM(G123:G126)</f>
        <v>-2.2318904830212585</v>
      </c>
      <c r="H127" s="3">
        <f>SUM(H123:H126)</f>
        <v>31.34793949707903</v>
      </c>
      <c r="I127" s="4"/>
      <c r="J127" s="4"/>
      <c r="K127" s="9"/>
    </row>
    <row r="128" spans="1:11" ht="12.75">
      <c r="A128" s="2" t="s">
        <v>35</v>
      </c>
      <c r="F128" s="6"/>
      <c r="H128" s="3"/>
      <c r="K128" s="9"/>
    </row>
    <row r="129" spans="1:11" ht="12.75">
      <c r="A129" t="s">
        <v>1</v>
      </c>
      <c r="B129" s="7" t="s">
        <v>14</v>
      </c>
      <c r="C129" s="7" t="s">
        <v>11</v>
      </c>
      <c r="D129" s="8" t="s">
        <v>12</v>
      </c>
      <c r="E129" s="7" t="s">
        <v>10</v>
      </c>
      <c r="F129" s="8" t="s">
        <v>15</v>
      </c>
      <c r="G129" s="7" t="s">
        <v>9</v>
      </c>
      <c r="H129" s="7" t="s">
        <v>2</v>
      </c>
      <c r="I129" s="7" t="s">
        <v>8</v>
      </c>
      <c r="J129" s="8" t="s">
        <v>38</v>
      </c>
      <c r="K129" s="7" t="s">
        <v>7</v>
      </c>
    </row>
    <row r="130" spans="1:11" ht="12.75">
      <c r="A130" s="2" t="s">
        <v>4</v>
      </c>
      <c r="B130" s="7">
        <v>24</v>
      </c>
      <c r="C130" s="7">
        <v>10000</v>
      </c>
      <c r="D130" s="3">
        <f>K107</f>
        <v>-12.607951226743884</v>
      </c>
      <c r="E130" s="5">
        <v>120</v>
      </c>
      <c r="F130" s="6">
        <f>D130*1000000/86400/7.48*4/3.14159/(B130*B130/144)</f>
        <v>-6.209829467830138</v>
      </c>
      <c r="G130" s="3">
        <f>3.02*C130/POWER((B130/12),1.17)*POWER((ABS(F130/E130)),0.85)*F130/E130</f>
        <v>-56.04204048909625</v>
      </c>
      <c r="H130" s="3">
        <f>G130/D130</f>
        <v>4.444975990248148</v>
      </c>
      <c r="I130" s="3">
        <f>-$G$134/1.85/$H$134</f>
        <v>0.01506666686662614</v>
      </c>
      <c r="J130" s="9">
        <f>I130</f>
        <v>0.01506666686662614</v>
      </c>
      <c r="K130" s="9">
        <f t="shared" si="4"/>
        <v>-12.592884559877257</v>
      </c>
    </row>
    <row r="131" spans="1:11" ht="12.75">
      <c r="A131" s="2" t="s">
        <v>27</v>
      </c>
      <c r="B131" s="7">
        <v>24</v>
      </c>
      <c r="C131" s="7">
        <v>20000</v>
      </c>
      <c r="D131" s="3">
        <f>K108</f>
        <v>6.80548271923893</v>
      </c>
      <c r="E131" s="5">
        <v>120</v>
      </c>
      <c r="F131" s="6">
        <f>D131*1000000/86400/7.48*4/3.14159/(B131*B131/144)</f>
        <v>3.3519234309135997</v>
      </c>
      <c r="G131" s="3">
        <f>3.02*C131/POWER((B131/12),1.17)*POWER((ABS(F131/E131)),0.85)*F131/E131</f>
        <v>35.82123903741304</v>
      </c>
      <c r="H131" s="3">
        <f>G131/D131</f>
        <v>5.263585334828239</v>
      </c>
      <c r="I131" s="3">
        <f>-$G$134/1.85/$H$134</f>
        <v>0.01506666686662614</v>
      </c>
      <c r="J131" s="9">
        <f>I131-I140</f>
        <v>-0.01700331183994678</v>
      </c>
      <c r="K131" s="9">
        <f t="shared" si="4"/>
        <v>6.788479407398984</v>
      </c>
    </row>
    <row r="132" spans="1:11" ht="12.75">
      <c r="A132" s="2" t="s">
        <v>28</v>
      </c>
      <c r="B132" s="7">
        <v>18</v>
      </c>
      <c r="C132" s="7">
        <v>10000</v>
      </c>
      <c r="D132" s="3">
        <f>K109</f>
        <v>5.392048774256117</v>
      </c>
      <c r="E132" s="5">
        <v>120</v>
      </c>
      <c r="F132" s="6">
        <f>D132*1000000/86400/7.48*4/3.14159/(B132*B132/144)</f>
        <v>4.721352636838343</v>
      </c>
      <c r="G132" s="3">
        <f>3.02*C132/POWER((B132/12),1.17)*POWER((ABS(F132/E132)),0.85)*F132/E132</f>
        <v>47.262618235738415</v>
      </c>
      <c r="H132" s="3">
        <f>G132/D132</f>
        <v>8.765243085594813</v>
      </c>
      <c r="I132" s="3">
        <f>-$G$134/1.85/$H$134</f>
        <v>0.01506666686662614</v>
      </c>
      <c r="J132" s="9">
        <f>I132</f>
        <v>0.01506666686662614</v>
      </c>
      <c r="K132" s="9">
        <f t="shared" si="4"/>
        <v>5.407115441122743</v>
      </c>
    </row>
    <row r="133" spans="1:11" ht="12.75">
      <c r="A133" s="2" t="s">
        <v>29</v>
      </c>
      <c r="B133" s="7">
        <v>18</v>
      </c>
      <c r="C133" s="7">
        <v>20000</v>
      </c>
      <c r="D133" s="3">
        <f>K110</f>
        <v>-2.7845399095819916</v>
      </c>
      <c r="E133" s="5">
        <v>120</v>
      </c>
      <c r="F133" s="6">
        <f>D133*1000000/86400/7.48*4/3.14159/(B133*B133/144)</f>
        <v>-2.4381817366442977</v>
      </c>
      <c r="G133" s="3">
        <f>3.02*C133/POWER((B133/12),1.17)*POWER((ABS(F133/E133)),0.85)*F133/E133</f>
        <v>-27.835376307765625</v>
      </c>
      <c r="H133" s="3">
        <f>G133/D133</f>
        <v>9.996400558663282</v>
      </c>
      <c r="I133" s="3">
        <f>-$G$134/1.85/$H$134</f>
        <v>0.01506666686662614</v>
      </c>
      <c r="J133" s="9">
        <f>I133-I124</f>
        <v>-0.023418391720143587</v>
      </c>
      <c r="K133" s="9">
        <f t="shared" si="4"/>
        <v>-2.807958301302135</v>
      </c>
    </row>
    <row r="134" spans="6:11" ht="12.75">
      <c r="F134" s="6"/>
      <c r="G134" s="3">
        <f>SUM(G130:G133)</f>
        <v>-0.7935595237104245</v>
      </c>
      <c r="H134" s="3">
        <f>SUM(H130:H133)</f>
        <v>28.470204969334482</v>
      </c>
      <c r="I134" s="4"/>
      <c r="J134" s="4"/>
      <c r="K134" s="9"/>
    </row>
    <row r="135" spans="1:11" ht="12.75">
      <c r="A135" s="2" t="s">
        <v>36</v>
      </c>
      <c r="D135" s="3"/>
      <c r="E135" s="5"/>
      <c r="F135" s="6"/>
      <c r="G135" s="3"/>
      <c r="H135" s="3"/>
      <c r="I135" s="3"/>
      <c r="J135" s="3"/>
      <c r="K135" s="9"/>
    </row>
    <row r="136" spans="1:11" ht="12.75">
      <c r="A136" t="s">
        <v>1</v>
      </c>
      <c r="B136" s="7" t="s">
        <v>14</v>
      </c>
      <c r="C136" s="7" t="s">
        <v>11</v>
      </c>
      <c r="D136" s="8" t="s">
        <v>12</v>
      </c>
      <c r="E136" s="7" t="s">
        <v>10</v>
      </c>
      <c r="F136" s="8" t="s">
        <v>15</v>
      </c>
      <c r="G136" s="7" t="s">
        <v>9</v>
      </c>
      <c r="H136" s="7" t="s">
        <v>2</v>
      </c>
      <c r="I136" s="7" t="s">
        <v>8</v>
      </c>
      <c r="J136" s="8" t="s">
        <v>38</v>
      </c>
      <c r="K136" s="7" t="s">
        <v>7</v>
      </c>
    </row>
    <row r="137" spans="1:11" ht="12.75">
      <c r="A137" s="2" t="s">
        <v>5</v>
      </c>
      <c r="B137" s="7">
        <v>24</v>
      </c>
      <c r="C137" s="7">
        <v>10000</v>
      </c>
      <c r="D137" s="9">
        <f>K114</f>
        <v>3.586566054017186</v>
      </c>
      <c r="E137" s="10">
        <v>120</v>
      </c>
      <c r="F137" s="11">
        <f>D137*1000000/86400/7.48*4/3.14159/(B137*B137/144)</f>
        <v>1.7665014061374278</v>
      </c>
      <c r="G137" s="9">
        <f>3.02*C137/POWER((B137/12),1.17)*POWER((ABS(F137/E137)),0.85)*F137/E137</f>
        <v>5.476176278559595</v>
      </c>
      <c r="H137" s="9">
        <f>G137/D137</f>
        <v>1.5268577787451936</v>
      </c>
      <c r="I137" s="9">
        <f>-$G$141/1.85/$H$141</f>
        <v>0.03206997870657292</v>
      </c>
      <c r="J137" s="9">
        <f>I137</f>
        <v>0.03206997870657292</v>
      </c>
      <c r="K137" s="9">
        <f t="shared" si="4"/>
        <v>3.618636032723759</v>
      </c>
    </row>
    <row r="138" spans="1:11" ht="12.75">
      <c r="A138" s="2" t="s">
        <v>16</v>
      </c>
      <c r="B138" s="7">
        <v>18</v>
      </c>
      <c r="C138" s="7">
        <v>20000</v>
      </c>
      <c r="D138" s="9">
        <f>K115</f>
        <v>2.5865660540171866</v>
      </c>
      <c r="E138" s="10">
        <v>120</v>
      </c>
      <c r="F138" s="11">
        <f>D138*1000000/86400/7.48*4/3.14159/(B138*B138/144)</f>
        <v>2.26483308492983</v>
      </c>
      <c r="G138" s="9">
        <f>3.02*C138/POWER((B138/12),1.17)*POWER((ABS(F138/E138)),0.85)*F138/E138</f>
        <v>24.2852082229283</v>
      </c>
      <c r="H138" s="9">
        <f>G138/D138</f>
        <v>9.388976626060266</v>
      </c>
      <c r="I138" s="9">
        <f>-$G$141/1.85/$H$141</f>
        <v>0.03206997870657292</v>
      </c>
      <c r="J138" s="9">
        <f>I138</f>
        <v>0.03206997870657292</v>
      </c>
      <c r="K138" s="9">
        <f t="shared" si="4"/>
        <v>2.6186360327237597</v>
      </c>
    </row>
    <row r="139" spans="1:11" ht="12.75">
      <c r="A139" s="2" t="s">
        <v>13</v>
      </c>
      <c r="B139" s="7">
        <v>18</v>
      </c>
      <c r="C139" s="7">
        <v>10000</v>
      </c>
      <c r="D139" s="9">
        <f>K116</f>
        <v>1.586566055017186</v>
      </c>
      <c r="E139" s="10">
        <v>120</v>
      </c>
      <c r="F139" s="11">
        <f>D139*1000000/86400/7.48*4/3.14159/(B139*B139/144)</f>
        <v>1.3892192264909575</v>
      </c>
      <c r="G139" s="9">
        <f>3.02*C139/POWER((B139/12),1.17)*POWER((ABS(F139/E139)),0.85)*F139/E139</f>
        <v>4.916101232748421</v>
      </c>
      <c r="H139" s="9">
        <f>G139/D139</f>
        <v>3.0985796129964274</v>
      </c>
      <c r="I139" s="9">
        <f>-$G$141/1.85/$H$141</f>
        <v>0.03206997870657292</v>
      </c>
      <c r="J139" s="9">
        <f>I139</f>
        <v>0.03206997870657292</v>
      </c>
      <c r="K139" s="9">
        <f t="shared" si="4"/>
        <v>1.618636033723759</v>
      </c>
    </row>
    <row r="140" spans="1:11" ht="12.75">
      <c r="A140" s="2" t="s">
        <v>30</v>
      </c>
      <c r="B140" s="7">
        <v>24</v>
      </c>
      <c r="C140" s="7">
        <v>20000</v>
      </c>
      <c r="D140" s="9">
        <f>K117</f>
        <v>-6.80548271923893</v>
      </c>
      <c r="E140" s="10">
        <v>120</v>
      </c>
      <c r="F140" s="11">
        <f>D140*1000000/86400/7.48*4/3.14159/(B140*B140/144)</f>
        <v>-3.3519234309135997</v>
      </c>
      <c r="G140" s="9">
        <f>3.02*C140/POWER((B140/12),1.17)*POWER((ABS(F140/E140)),0.85)*F140/E140</f>
        <v>-35.82123903741304</v>
      </c>
      <c r="H140" s="9">
        <f>G140/D140</f>
        <v>5.263585334828239</v>
      </c>
      <c r="I140" s="9">
        <f>-$G$141/1.85/$H$141</f>
        <v>0.03206997870657292</v>
      </c>
      <c r="J140" s="9">
        <f>I140-I133</f>
        <v>0.01700331183994678</v>
      </c>
      <c r="K140" s="9">
        <f t="shared" si="4"/>
        <v>-6.788479407398984</v>
      </c>
    </row>
    <row r="141" spans="2:11" ht="12.75">
      <c r="B141" s="7"/>
      <c r="C141" s="7"/>
      <c r="D141" s="7"/>
      <c r="E141" s="7"/>
      <c r="F141" s="11"/>
      <c r="G141" s="9">
        <f>SUM(G137:G140)</f>
        <v>-1.143753303176723</v>
      </c>
      <c r="H141" s="9">
        <f>SUM(H137:H140)</f>
        <v>19.277999352630125</v>
      </c>
      <c r="I141" s="12"/>
      <c r="J141" s="12"/>
      <c r="K141" s="7"/>
    </row>
    <row r="142" spans="1:11" ht="12.75">
      <c r="A142" s="2" t="s">
        <v>33</v>
      </c>
      <c r="D142" s="3"/>
      <c r="E142" s="5"/>
      <c r="F142" s="6"/>
      <c r="G142" s="3"/>
      <c r="H142" s="3"/>
      <c r="I142" s="3"/>
      <c r="J142" s="3"/>
      <c r="K142" s="3"/>
    </row>
    <row r="143" ht="12.75">
      <c r="A143" s="1" t="s">
        <v>39</v>
      </c>
    </row>
    <row r="144" ht="12.75">
      <c r="A144" s="2" t="s">
        <v>37</v>
      </c>
    </row>
    <row r="145" spans="1:11" ht="12.75">
      <c r="A145" t="s">
        <v>1</v>
      </c>
      <c r="B145" t="s">
        <v>14</v>
      </c>
      <c r="C145" t="s">
        <v>11</v>
      </c>
      <c r="D145" t="s">
        <v>12</v>
      </c>
      <c r="E145" t="s">
        <v>10</v>
      </c>
      <c r="F145" s="2" t="s">
        <v>15</v>
      </c>
      <c r="G145" t="s">
        <v>9</v>
      </c>
      <c r="H145" t="s">
        <v>2</v>
      </c>
      <c r="I145" t="s">
        <v>8</v>
      </c>
      <c r="J145" s="8" t="s">
        <v>38</v>
      </c>
      <c r="K145" s="7" t="s">
        <v>7</v>
      </c>
    </row>
    <row r="146" spans="1:11" ht="12.75">
      <c r="A146" s="2" t="s">
        <v>3</v>
      </c>
      <c r="B146" s="7">
        <v>18</v>
      </c>
      <c r="C146" s="7">
        <v>10000</v>
      </c>
      <c r="D146" s="3">
        <f>K123</f>
        <v>-6.284926258575123</v>
      </c>
      <c r="E146" s="5">
        <v>120</v>
      </c>
      <c r="F146" s="6">
        <f>D146*1000000/86400/7.48*4/3.14159/(B146*B146/144)</f>
        <v>-5.503168536777917</v>
      </c>
      <c r="G146" s="3">
        <f>3.02*C146/POWER((B146/12),1.17)*POWER((ABS(F146/E146)),0.85)*F146/E146</f>
        <v>-62.75214414341691</v>
      </c>
      <c r="H146" s="3">
        <f>G146/D146</f>
        <v>9.98454740145888</v>
      </c>
      <c r="I146" s="3">
        <f>-$G$150/1.85/$H$150</f>
        <v>0.004873683264790922</v>
      </c>
      <c r="J146" s="9">
        <f>I146</f>
        <v>0.004873683264790922</v>
      </c>
      <c r="K146" s="9">
        <f>D146+J146</f>
        <v>-6.280052575310331</v>
      </c>
    </row>
    <row r="147" spans="1:11" ht="12.75">
      <c r="A147" s="2" t="s">
        <v>24</v>
      </c>
      <c r="B147" s="7">
        <v>18</v>
      </c>
      <c r="C147" s="7">
        <v>20000</v>
      </c>
      <c r="D147" s="3">
        <f>K124</f>
        <v>2.807958301302135</v>
      </c>
      <c r="E147" s="5">
        <v>120</v>
      </c>
      <c r="F147" s="6">
        <f>D147*1000000/86400/7.48*4/3.14159/(B147*B147/144)</f>
        <v>2.458687204997311</v>
      </c>
      <c r="G147" s="3">
        <f>3.02*C147/POWER((B147/12),1.17)*POWER((ABS(F147/E147)),0.85)*F147/E147</f>
        <v>28.270007941683037</v>
      </c>
      <c r="H147" s="3">
        <f>G147/D147</f>
        <v>10.06781615260219</v>
      </c>
      <c r="I147" s="3">
        <f>-$G$150/1.85/$H$150</f>
        <v>0.004873683264790922</v>
      </c>
      <c r="J147" s="9">
        <f>I147-I156</f>
        <v>-0.014537770002218984</v>
      </c>
      <c r="K147" s="9">
        <f>D147+J147</f>
        <v>2.793420531299916</v>
      </c>
    </row>
    <row r="148" spans="1:11" ht="12.75">
      <c r="A148" s="2" t="s">
        <v>25</v>
      </c>
      <c r="B148" s="7">
        <v>18</v>
      </c>
      <c r="C148" s="7">
        <v>10000</v>
      </c>
      <c r="D148" s="3">
        <f>K125</f>
        <v>4.715073742424877</v>
      </c>
      <c r="E148" s="5">
        <v>120</v>
      </c>
      <c r="F148" s="6">
        <f>D148*1000000/86400/7.48*4/3.14159/(B148*B148/144)</f>
        <v>4.128583916557044</v>
      </c>
      <c r="G148" s="3">
        <f>3.02*C148/POWER((B148/12),1.17)*POWER((ABS(F148/E148)),0.85)*F148/E148</f>
        <v>36.87456705705049</v>
      </c>
      <c r="H148" s="3">
        <f>G148/D148</f>
        <v>7.820570593682076</v>
      </c>
      <c r="I148" s="3">
        <f>-$G$150/1.85/$H$150</f>
        <v>0.004873683264790922</v>
      </c>
      <c r="J148" s="9">
        <f>I148</f>
        <v>0.004873683264790922</v>
      </c>
      <c r="K148" s="9">
        <f>D148+J148</f>
        <v>4.719947425689669</v>
      </c>
    </row>
    <row r="149" spans="1:11" ht="12.75">
      <c r="A149" s="2" t="s">
        <v>26</v>
      </c>
      <c r="B149" s="7">
        <v>18</v>
      </c>
      <c r="C149" s="7">
        <v>20000</v>
      </c>
      <c r="D149" s="3">
        <f>K126</f>
        <v>-0.7849262585751225</v>
      </c>
      <c r="E149" s="5">
        <v>120</v>
      </c>
      <c r="F149" s="6">
        <f>D149*1000000/86400/7.48*4/3.14159/(B149*B149/144)</f>
        <v>-0.6872923105482434</v>
      </c>
      <c r="G149" s="3">
        <f>3.02*C149/POWER((B149/12),1.17)*POWER((ABS(F149/E149)),0.85)*F149/E149</f>
        <v>-2.6744630840427073</v>
      </c>
      <c r="H149" s="3">
        <f>G149/D149</f>
        <v>3.407279416155172</v>
      </c>
      <c r="I149" s="3">
        <f>-$G$150/1.85/$H$150</f>
        <v>0.004873683264790922</v>
      </c>
      <c r="J149" s="9">
        <f>I149</f>
        <v>0.004873683264790922</v>
      </c>
      <c r="K149" s="9">
        <f>D149+J149</f>
        <v>-0.7800525753103317</v>
      </c>
    </row>
    <row r="150" spans="6:11" ht="12.75">
      <c r="F150" s="6"/>
      <c r="G150" s="3">
        <f>SUM(G146:G149)</f>
        <v>-0.2820322287260959</v>
      </c>
      <c r="H150" s="3">
        <f>SUM(H146:H149)</f>
        <v>31.280213563898318</v>
      </c>
      <c r="I150" s="4"/>
      <c r="J150" s="4"/>
      <c r="K150" s="9"/>
    </row>
    <row r="151" spans="1:11" ht="12.75">
      <c r="A151" s="2" t="s">
        <v>35</v>
      </c>
      <c r="F151" s="6"/>
      <c r="H151" s="3"/>
      <c r="K151" s="9"/>
    </row>
    <row r="152" spans="1:11" ht="12.75">
      <c r="A152" t="s">
        <v>1</v>
      </c>
      <c r="B152" s="7" t="s">
        <v>14</v>
      </c>
      <c r="C152" s="7" t="s">
        <v>11</v>
      </c>
      <c r="D152" s="8" t="s">
        <v>12</v>
      </c>
      <c r="E152" s="7" t="s">
        <v>10</v>
      </c>
      <c r="F152" s="8" t="s">
        <v>15</v>
      </c>
      <c r="G152" s="7" t="s">
        <v>9</v>
      </c>
      <c r="H152" s="7" t="s">
        <v>2</v>
      </c>
      <c r="I152" s="7" t="s">
        <v>8</v>
      </c>
      <c r="J152" s="8" t="s">
        <v>38</v>
      </c>
      <c r="K152" s="7" t="s">
        <v>7</v>
      </c>
    </row>
    <row r="153" spans="1:11" ht="12.75">
      <c r="A153" s="2" t="s">
        <v>4</v>
      </c>
      <c r="B153" s="7">
        <v>24</v>
      </c>
      <c r="C153" s="7">
        <v>10000</v>
      </c>
      <c r="D153" s="3">
        <f>K130</f>
        <v>-12.592884559877257</v>
      </c>
      <c r="E153" s="5">
        <v>120</v>
      </c>
      <c r="F153" s="6">
        <f>D153*1000000/86400/7.48*4/3.14159/(B153*B153/144)</f>
        <v>-6.202408640273961</v>
      </c>
      <c r="G153" s="3">
        <f>3.02*C153/POWER((B153/12),1.17)*POWER((ABS(F153/E153)),0.85)*F153/E153</f>
        <v>-55.918207118300785</v>
      </c>
      <c r="H153" s="3">
        <f>G153/D153</f>
        <v>4.440460551545453</v>
      </c>
      <c r="I153" s="3">
        <f>-$G$157/1.85/$H$157</f>
        <v>0.019411453267009906</v>
      </c>
      <c r="J153" s="9">
        <f>I153</f>
        <v>0.019411453267009906</v>
      </c>
      <c r="K153" s="9">
        <f>D153+J153</f>
        <v>-12.573473106610248</v>
      </c>
    </row>
    <row r="154" spans="1:11" ht="12.75">
      <c r="A154" s="2" t="s">
        <v>27</v>
      </c>
      <c r="B154" s="7">
        <v>24</v>
      </c>
      <c r="C154" s="7">
        <v>20000</v>
      </c>
      <c r="D154" s="3">
        <f>K131</f>
        <v>6.788479407398984</v>
      </c>
      <c r="E154" s="5">
        <v>120</v>
      </c>
      <c r="F154" s="6">
        <f>D154*1000000/86400/7.48*4/3.14159/(B154*B154/144)</f>
        <v>3.3435487421941166</v>
      </c>
      <c r="G154" s="3">
        <f>3.02*C154/POWER((B154/12),1.17)*POWER((ABS(F154/E154)),0.85)*F154/E154</f>
        <v>35.65584286390593</v>
      </c>
      <c r="H154" s="3">
        <f>G154/D154</f>
        <v>5.252404953168669</v>
      </c>
      <c r="I154" s="3">
        <f>-$G$157/1.85/$H$157</f>
        <v>0.019411453267009906</v>
      </c>
      <c r="J154" s="9">
        <f>I154-I163</f>
        <v>0.015460164298613278</v>
      </c>
      <c r="K154" s="9">
        <f>D154+J154</f>
        <v>6.8039395716975966</v>
      </c>
    </row>
    <row r="155" spans="1:11" ht="12.75">
      <c r="A155" s="2" t="s">
        <v>28</v>
      </c>
      <c r="B155" s="7">
        <v>18</v>
      </c>
      <c r="C155" s="7">
        <v>10000</v>
      </c>
      <c r="D155" s="3">
        <f>K132</f>
        <v>5.407115441122743</v>
      </c>
      <c r="E155" s="5">
        <v>120</v>
      </c>
      <c r="F155" s="6">
        <f>D155*1000000/86400/7.48*4/3.14159/(B155*B155/144)</f>
        <v>4.734545219160435</v>
      </c>
      <c r="G155" s="3">
        <f>3.02*C155/POWER((B155/12),1.17)*POWER((ABS(F155/E155)),0.85)*F155/E155</f>
        <v>47.507224879130916</v>
      </c>
      <c r="H155" s="3">
        <f>G155/D155</f>
        <v>8.786057075427713</v>
      </c>
      <c r="I155" s="3">
        <f>-$G$157/1.85/$H$157</f>
        <v>0.019411453267009906</v>
      </c>
      <c r="J155" s="9">
        <f>I155</f>
        <v>0.019411453267009906</v>
      </c>
      <c r="K155" s="9">
        <f>D155+J155</f>
        <v>5.426526894389752</v>
      </c>
    </row>
    <row r="156" spans="1:11" ht="12.75">
      <c r="A156" s="2" t="s">
        <v>29</v>
      </c>
      <c r="B156" s="7">
        <v>18</v>
      </c>
      <c r="C156" s="7">
        <v>20000</v>
      </c>
      <c r="D156" s="3">
        <f>K133</f>
        <v>-2.807958301302135</v>
      </c>
      <c r="E156" s="5">
        <v>120</v>
      </c>
      <c r="F156" s="6">
        <f>D156*1000000/86400/7.48*4/3.14159/(B156*B156/144)</f>
        <v>-2.458687204997311</v>
      </c>
      <c r="G156" s="3">
        <f>3.02*C156/POWER((B156/12),1.17)*POWER((ABS(F156/E156)),0.85)*F156/E156</f>
        <v>-28.270007941683037</v>
      </c>
      <c r="H156" s="3">
        <f>G156/D156</f>
        <v>10.06781615260219</v>
      </c>
      <c r="I156" s="3">
        <f>-$G$157/1.85/$H$157</f>
        <v>0.019411453267009906</v>
      </c>
      <c r="J156" s="9">
        <f>I156-I147</f>
        <v>0.014537770002218984</v>
      </c>
      <c r="K156" s="9">
        <f>D156+J156</f>
        <v>-2.793420531299916</v>
      </c>
    </row>
    <row r="157" spans="6:11" ht="12.75">
      <c r="F157" s="6"/>
      <c r="G157" s="3">
        <f>SUM(G153:G156)</f>
        <v>-1.025147316946974</v>
      </c>
      <c r="H157" s="3">
        <f>SUM(H153:H156)</f>
        <v>28.546738732744025</v>
      </c>
      <c r="I157" s="4"/>
      <c r="J157" s="4"/>
      <c r="K157" s="9"/>
    </row>
    <row r="158" spans="1:11" ht="12.75">
      <c r="A158" s="2" t="s">
        <v>36</v>
      </c>
      <c r="D158" s="3"/>
      <c r="E158" s="5"/>
      <c r="F158" s="6"/>
      <c r="G158" s="3"/>
      <c r="H158" s="3"/>
      <c r="I158" s="3"/>
      <c r="J158" s="3"/>
      <c r="K158" s="9"/>
    </row>
    <row r="159" spans="1:11" ht="12.75">
      <c r="A159" t="s">
        <v>1</v>
      </c>
      <c r="B159" s="7" t="s">
        <v>14</v>
      </c>
      <c r="C159" s="7" t="s">
        <v>11</v>
      </c>
      <c r="D159" s="8" t="s">
        <v>12</v>
      </c>
      <c r="E159" s="7" t="s">
        <v>10</v>
      </c>
      <c r="F159" s="8" t="s">
        <v>15</v>
      </c>
      <c r="G159" s="7" t="s">
        <v>9</v>
      </c>
      <c r="H159" s="7" t="s">
        <v>2</v>
      </c>
      <c r="I159" s="7" t="s">
        <v>8</v>
      </c>
      <c r="J159" s="8" t="s">
        <v>38</v>
      </c>
      <c r="K159" s="7" t="s">
        <v>7</v>
      </c>
    </row>
    <row r="160" spans="1:11" ht="12.75">
      <c r="A160" s="2" t="s">
        <v>5</v>
      </c>
      <c r="B160" s="7">
        <v>24</v>
      </c>
      <c r="C160" s="7">
        <v>10000</v>
      </c>
      <c r="D160" s="9">
        <f>K137</f>
        <v>3.618636032723759</v>
      </c>
      <c r="E160" s="10">
        <v>120</v>
      </c>
      <c r="F160" s="11">
        <f>D160*1000000/86400/7.48*4/3.14159/(B160*B160/144)</f>
        <v>1.7822969224130882</v>
      </c>
      <c r="G160" s="9">
        <f>3.02*C160/POWER((B160/12),1.17)*POWER((ABS(F160/E160)),0.85)*F160/E160</f>
        <v>5.567108026496361</v>
      </c>
      <c r="H160" s="9">
        <f>G160/D160</f>
        <v>1.5384548145081007</v>
      </c>
      <c r="I160" s="9">
        <f>-$G$164/1.85/$H$164</f>
        <v>0.0039512889683966275</v>
      </c>
      <c r="J160" s="9">
        <f>I160</f>
        <v>0.0039512889683966275</v>
      </c>
      <c r="K160" s="9">
        <f>D160+J160</f>
        <v>3.622587321692156</v>
      </c>
    </row>
    <row r="161" spans="1:11" ht="12.75">
      <c r="A161" s="2" t="s">
        <v>16</v>
      </c>
      <c r="B161" s="7">
        <v>18</v>
      </c>
      <c r="C161" s="7">
        <v>20000</v>
      </c>
      <c r="D161" s="9">
        <f>K138</f>
        <v>2.6186360327237597</v>
      </c>
      <c r="E161" s="10">
        <v>120</v>
      </c>
      <c r="F161" s="11">
        <f>D161*1000000/86400/7.48*4/3.14159/(B161*B161/144)</f>
        <v>2.292914002753226</v>
      </c>
      <c r="G161" s="9">
        <f>3.02*C161/POWER((B161/12),1.17)*POWER((ABS(F161/E161)),0.85)*F161/E161</f>
        <v>24.845184629859137</v>
      </c>
      <c r="H161" s="9">
        <f>G161/D161</f>
        <v>9.48783424629522</v>
      </c>
      <c r="I161" s="9">
        <f>-$G$164/1.85/$H$164</f>
        <v>0.0039512889683966275</v>
      </c>
      <c r="J161" s="9">
        <f>I161</f>
        <v>0.0039512889683966275</v>
      </c>
      <c r="K161" s="9">
        <f>D161+J161</f>
        <v>2.6225873216921562</v>
      </c>
    </row>
    <row r="162" spans="1:11" ht="12.75">
      <c r="A162" s="2" t="s">
        <v>13</v>
      </c>
      <c r="B162" s="7">
        <v>18</v>
      </c>
      <c r="C162" s="7">
        <v>10000</v>
      </c>
      <c r="D162" s="9">
        <f>K139</f>
        <v>1.618636033723759</v>
      </c>
      <c r="E162" s="10">
        <v>120</v>
      </c>
      <c r="F162" s="11">
        <f>D162*1000000/86400/7.48*4/3.14159/(B162*B162/144)</f>
        <v>1.4173001443143531</v>
      </c>
      <c r="G162" s="9">
        <f>3.02*C162/POWER((B162/12),1.17)*POWER((ABS(F162/E162)),0.85)*F162/E162</f>
        <v>5.101515995128297</v>
      </c>
      <c r="H162" s="9">
        <f>G162/D162</f>
        <v>3.1517375672108234</v>
      </c>
      <c r="I162" s="9">
        <f>-$G$164/1.85/$H$164</f>
        <v>0.0039512889683966275</v>
      </c>
      <c r="J162" s="9">
        <f>I162</f>
        <v>0.0039512889683966275</v>
      </c>
      <c r="K162" s="9">
        <f>D162+J162</f>
        <v>1.6225873226921557</v>
      </c>
    </row>
    <row r="163" spans="1:11" ht="12.75">
      <c r="A163" s="2" t="s">
        <v>30</v>
      </c>
      <c r="B163" s="7">
        <v>24</v>
      </c>
      <c r="C163" s="7">
        <v>20000</v>
      </c>
      <c r="D163" s="9">
        <f>K140</f>
        <v>-6.788479407398984</v>
      </c>
      <c r="E163" s="10">
        <v>120</v>
      </c>
      <c r="F163" s="11">
        <f>D163*1000000/86400/7.48*4/3.14159/(B163*B163/144)</f>
        <v>-3.3435487421941166</v>
      </c>
      <c r="G163" s="9">
        <f>3.02*C163/POWER((B163/12),1.17)*POWER((ABS(F163/E163)),0.85)*F163/E163</f>
        <v>-35.65584286390593</v>
      </c>
      <c r="H163" s="9">
        <f>G163/D163</f>
        <v>5.252404953168669</v>
      </c>
      <c r="I163" s="9">
        <f>-$G$164/1.85/$H$164</f>
        <v>0.0039512889683966275</v>
      </c>
      <c r="J163" s="9">
        <f>I163-I156</f>
        <v>-0.015460164298613278</v>
      </c>
      <c r="K163" s="9">
        <f>D163+J163</f>
        <v>-6.8039395716975966</v>
      </c>
    </row>
    <row r="164" spans="2:11" ht="12.75">
      <c r="B164" s="7"/>
      <c r="C164" s="7"/>
      <c r="D164" s="7"/>
      <c r="E164" s="7"/>
      <c r="F164" s="11"/>
      <c r="G164" s="9">
        <f>SUM(G160:G163)</f>
        <v>-0.1420342124221392</v>
      </c>
      <c r="H164" s="9">
        <f>SUM(H160:H163)</f>
        <v>19.430431581182813</v>
      </c>
      <c r="I164" s="12"/>
      <c r="J164" s="12"/>
      <c r="K164" s="7"/>
    </row>
    <row r="165" spans="1:11" ht="12.75">
      <c r="A165" s="2" t="s">
        <v>33</v>
      </c>
      <c r="D165" s="3"/>
      <c r="E165" s="5"/>
      <c r="F165" s="6"/>
      <c r="G165" s="3"/>
      <c r="H165" s="3"/>
      <c r="I165" s="3"/>
      <c r="J165" s="3"/>
      <c r="K165" s="3"/>
    </row>
    <row r="166" ht="12.75">
      <c r="A166" s="1" t="s">
        <v>40</v>
      </c>
    </row>
    <row r="167" ht="12.75">
      <c r="A167" s="2" t="s">
        <v>37</v>
      </c>
    </row>
    <row r="168" spans="1:11" ht="12.75">
      <c r="A168" t="s">
        <v>1</v>
      </c>
      <c r="B168" t="s">
        <v>14</v>
      </c>
      <c r="C168" t="s">
        <v>11</v>
      </c>
      <c r="D168" t="s">
        <v>12</v>
      </c>
      <c r="E168" t="s">
        <v>10</v>
      </c>
      <c r="F168" s="2" t="s">
        <v>15</v>
      </c>
      <c r="G168" t="s">
        <v>9</v>
      </c>
      <c r="H168" t="s">
        <v>2</v>
      </c>
      <c r="I168" t="s">
        <v>8</v>
      </c>
      <c r="J168" s="8" t="s">
        <v>38</v>
      </c>
      <c r="K168" s="7" t="s">
        <v>7</v>
      </c>
    </row>
    <row r="169" spans="1:11" ht="12.75">
      <c r="A169" s="2" t="s">
        <v>3</v>
      </c>
      <c r="B169" s="7">
        <v>18</v>
      </c>
      <c r="C169" s="7">
        <v>10000</v>
      </c>
      <c r="D169" s="3">
        <f>K146</f>
        <v>-6.280052575310331</v>
      </c>
      <c r="E169" s="5">
        <v>120</v>
      </c>
      <c r="F169" s="6">
        <f>D169*1000000/86400/7.48*4/3.14159/(B169*B169/144)</f>
        <v>-5.498901072165356</v>
      </c>
      <c r="G169" s="3">
        <f>3.02*C169/POWER((B169/12),1.17)*POWER((ABS(F169/E169)),0.85)*F169/E169</f>
        <v>-62.662149998687624</v>
      </c>
      <c r="H169" s="3">
        <f>G169/D169</f>
        <v>9.977965828668424</v>
      </c>
      <c r="I169" s="3">
        <f>-$G$173/1.85/$H$173</f>
        <v>0.006251225486880579</v>
      </c>
      <c r="J169" s="9">
        <f>I169</f>
        <v>0.006251225486880579</v>
      </c>
      <c r="K169" s="9">
        <f>D169+J169</f>
        <v>-6.273801349823451</v>
      </c>
    </row>
    <row r="170" spans="1:11" ht="12.75">
      <c r="A170" s="2" t="s">
        <v>24</v>
      </c>
      <c r="B170" s="7">
        <v>18</v>
      </c>
      <c r="C170" s="7">
        <v>20000</v>
      </c>
      <c r="D170" s="3">
        <f>K147</f>
        <v>2.793420531299916</v>
      </c>
      <c r="E170" s="5">
        <v>120</v>
      </c>
      <c r="F170" s="6">
        <f>D170*1000000/86400/7.48*4/3.14159/(B170*B170/144)</f>
        <v>2.445957732099841</v>
      </c>
      <c r="G170" s="3">
        <f>3.02*C170/POWER((B170/12),1.17)*POWER((ABS(F170/E170)),0.85)*F170/E170</f>
        <v>27.999831244698264</v>
      </c>
      <c r="H170" s="3">
        <f>G170/D170</f>
        <v>10.02349303692866</v>
      </c>
      <c r="I170" s="3">
        <f>-$G$173/1.85/$H$173</f>
        <v>0.006251225486880579</v>
      </c>
      <c r="J170" s="9">
        <f>I170-I179</f>
        <v>0.003802846930932732</v>
      </c>
      <c r="K170" s="9">
        <f>D170+J170</f>
        <v>2.7972233782308487</v>
      </c>
    </row>
    <row r="171" spans="1:11" ht="12.75">
      <c r="A171" s="2" t="s">
        <v>25</v>
      </c>
      <c r="B171" s="7">
        <v>18</v>
      </c>
      <c r="C171" s="7">
        <v>10000</v>
      </c>
      <c r="D171" s="3">
        <f>K148</f>
        <v>4.719947425689669</v>
      </c>
      <c r="E171" s="5">
        <v>120</v>
      </c>
      <c r="F171" s="6">
        <f>D171*1000000/86400/7.48*4/3.14159/(B171*B171/144)</f>
        <v>4.132851381169605</v>
      </c>
      <c r="G171" s="3">
        <f>3.02*C171/POWER((B171/12),1.17)*POWER((ABS(F171/E171)),0.85)*F171/E171</f>
        <v>36.945110751884854</v>
      </c>
      <c r="H171" s="3">
        <f>G171/D171</f>
        <v>7.8274411597892986</v>
      </c>
      <c r="I171" s="3">
        <f>-$G$173/1.85/$H$173</f>
        <v>0.006251225486880579</v>
      </c>
      <c r="J171" s="9">
        <f>I171</f>
        <v>0.006251225486880579</v>
      </c>
      <c r="K171" s="9">
        <f>D171+J171</f>
        <v>4.726198651176549</v>
      </c>
    </row>
    <row r="172" spans="1:11" ht="12.75">
      <c r="A172" s="2" t="s">
        <v>26</v>
      </c>
      <c r="B172" s="7">
        <v>18</v>
      </c>
      <c r="C172" s="7">
        <v>20000</v>
      </c>
      <c r="D172" s="3">
        <f>K149</f>
        <v>-0.7800525753103317</v>
      </c>
      <c r="E172" s="5">
        <v>120</v>
      </c>
      <c r="F172" s="6">
        <f>D172*1000000/86400/7.48*4/3.14159/(B172*B172/144)</f>
        <v>-0.6830248459356834</v>
      </c>
      <c r="G172" s="3">
        <f>3.02*C172/POWER((B172/12),1.17)*POWER((ABS(F172/E172)),0.85)*F172/E172</f>
        <v>-2.643823076894607</v>
      </c>
      <c r="H172" s="3">
        <f>G172/D172</f>
        <v>3.389288312833021</v>
      </c>
      <c r="I172" s="3">
        <f>-$G$173/1.85/$H$173</f>
        <v>0.006251225486880579</v>
      </c>
      <c r="J172" s="9">
        <f>I172</f>
        <v>0.006251225486880579</v>
      </c>
      <c r="K172" s="9">
        <f>D172+J172</f>
        <v>-0.7738013498234511</v>
      </c>
    </row>
    <row r="173" spans="6:11" ht="12.75">
      <c r="F173" s="6"/>
      <c r="G173" s="3">
        <f>SUM(G169:G172)</f>
        <v>-0.36103107899911313</v>
      </c>
      <c r="H173" s="3">
        <f>SUM(H169:H172)</f>
        <v>31.218188338219402</v>
      </c>
      <c r="I173" s="4"/>
      <c r="J173" s="4"/>
      <c r="K173" s="9"/>
    </row>
    <row r="174" spans="1:11" ht="12.75">
      <c r="A174" s="2" t="s">
        <v>35</v>
      </c>
      <c r="F174" s="6"/>
      <c r="H174" s="3"/>
      <c r="K174" s="9"/>
    </row>
    <row r="175" spans="1:11" ht="12.75">
      <c r="A175" t="s">
        <v>1</v>
      </c>
      <c r="B175" s="7" t="s">
        <v>14</v>
      </c>
      <c r="C175" s="7" t="s">
        <v>11</v>
      </c>
      <c r="D175" s="8" t="s">
        <v>12</v>
      </c>
      <c r="E175" s="7" t="s">
        <v>10</v>
      </c>
      <c r="F175" s="8" t="s">
        <v>15</v>
      </c>
      <c r="G175" s="7" t="s">
        <v>9</v>
      </c>
      <c r="H175" s="7" t="s">
        <v>2</v>
      </c>
      <c r="I175" s="7" t="s">
        <v>8</v>
      </c>
      <c r="J175" s="8" t="s">
        <v>38</v>
      </c>
      <c r="K175" s="7" t="s">
        <v>7</v>
      </c>
    </row>
    <row r="176" spans="1:11" ht="12.75">
      <c r="A176" s="2" t="s">
        <v>4</v>
      </c>
      <c r="B176" s="7">
        <v>24</v>
      </c>
      <c r="C176" s="7">
        <v>10000</v>
      </c>
      <c r="D176" s="3">
        <f>K153</f>
        <v>-12.573473106610248</v>
      </c>
      <c r="E176" s="5">
        <v>120</v>
      </c>
      <c r="F176" s="6">
        <f>D176*1000000/86400/7.48*4/3.14159/(B176*B176/144)</f>
        <v>-6.192847862924569</v>
      </c>
      <c r="G176" s="3">
        <f>3.02*C176/POWER((B176/12),1.17)*POWER((ABS(F176/E176)),0.85)*F176/E176</f>
        <v>-55.758849377370964</v>
      </c>
      <c r="H176" s="3">
        <f>G176/D176</f>
        <v>4.434641797424841</v>
      </c>
      <c r="I176" s="3">
        <f>-$G$180/1.85/$H$180</f>
        <v>0.0024483785559478474</v>
      </c>
      <c r="J176" s="9">
        <f>I176</f>
        <v>0.0024483785559478474</v>
      </c>
      <c r="K176" s="9">
        <f>D176+J176</f>
        <v>-12.571024728054299</v>
      </c>
    </row>
    <row r="177" spans="1:11" ht="12.75">
      <c r="A177" s="2" t="s">
        <v>27</v>
      </c>
      <c r="B177" s="7">
        <v>24</v>
      </c>
      <c r="C177" s="7">
        <v>20000</v>
      </c>
      <c r="D177" s="3">
        <f>K154</f>
        <v>6.8039395716975966</v>
      </c>
      <c r="E177" s="5">
        <v>120</v>
      </c>
      <c r="F177" s="6">
        <f>D177*1000000/86400/7.48*4/3.14159/(B177*B177/144)</f>
        <v>3.3511633801406346</v>
      </c>
      <c r="G177" s="3">
        <f>3.02*C177/POWER((B177/12),1.17)*POWER((ABS(F177/E177)),0.85)*F177/E177</f>
        <v>35.806213881307706</v>
      </c>
      <c r="H177" s="3">
        <f>G177/D177</f>
        <v>5.262570824445753</v>
      </c>
      <c r="I177" s="3">
        <f>-$G$180/1.85/$H$180</f>
        <v>0.0024483785559478474</v>
      </c>
      <c r="J177" s="9">
        <f>I177-I186</f>
        <v>-0.002792720590656415</v>
      </c>
      <c r="K177" s="9">
        <f>D177+J177</f>
        <v>6.80114685110694</v>
      </c>
    </row>
    <row r="178" spans="1:11" ht="12.75">
      <c r="A178" s="2" t="s">
        <v>28</v>
      </c>
      <c r="B178" s="7">
        <v>18</v>
      </c>
      <c r="C178" s="7">
        <v>10000</v>
      </c>
      <c r="D178" s="3">
        <f>K155</f>
        <v>5.426526894389752</v>
      </c>
      <c r="E178" s="5">
        <v>120</v>
      </c>
      <c r="F178" s="6">
        <f>D178*1000000/86400/7.48*4/3.14159/(B178*B178/144)</f>
        <v>4.751542156670464</v>
      </c>
      <c r="G178" s="3">
        <f>3.02*C178/POWER((B178/12),1.17)*POWER((ABS(F178/E178)),0.85)*F178/E178</f>
        <v>47.823223943952485</v>
      </c>
      <c r="H178" s="3">
        <f>G178/D178</f>
        <v>8.81286039389113</v>
      </c>
      <c r="I178" s="3">
        <f>-$G$180/1.85/$H$180</f>
        <v>0.0024483785559478474</v>
      </c>
      <c r="J178" s="9">
        <f>I178</f>
        <v>0.0024483785559478474</v>
      </c>
      <c r="K178" s="9">
        <f>D178+J178</f>
        <v>5.4289752729457</v>
      </c>
    </row>
    <row r="179" spans="1:11" ht="12.75">
      <c r="A179" s="2" t="s">
        <v>29</v>
      </c>
      <c r="B179" s="7">
        <v>18</v>
      </c>
      <c r="C179" s="7">
        <v>20000</v>
      </c>
      <c r="D179" s="3">
        <f>K156</f>
        <v>-2.793420531299916</v>
      </c>
      <c r="E179" s="5">
        <v>120</v>
      </c>
      <c r="F179" s="6">
        <f>D179*1000000/86400/7.48*4/3.14159/(B179*B179/144)</f>
        <v>-2.445957732099841</v>
      </c>
      <c r="G179" s="3">
        <f>3.02*C179/POWER((B179/12),1.17)*POWER((ABS(F179/E179)),0.85)*F179/E179</f>
        <v>-27.999831244698264</v>
      </c>
      <c r="H179" s="3">
        <f>G179/D179</f>
        <v>10.02349303692866</v>
      </c>
      <c r="I179" s="3">
        <f>-$G$180/1.85/$H$180</f>
        <v>0.0024483785559478474</v>
      </c>
      <c r="J179" s="9">
        <f>I179-I170</f>
        <v>-0.003802846930932732</v>
      </c>
      <c r="K179" s="9">
        <f>D179+J179</f>
        <v>-2.7972233782308487</v>
      </c>
    </row>
    <row r="180" spans="6:11" ht="12.75">
      <c r="F180" s="6"/>
      <c r="G180" s="3">
        <f>SUM(G176:G179)</f>
        <v>-0.12924279680903794</v>
      </c>
      <c r="H180" s="3">
        <f>SUM(H176:H179)</f>
        <v>28.533566052690386</v>
      </c>
      <c r="I180" s="4"/>
      <c r="J180" s="4"/>
      <c r="K180" s="9"/>
    </row>
    <row r="181" spans="1:11" ht="12.75">
      <c r="A181" s="2" t="s">
        <v>36</v>
      </c>
      <c r="D181" s="3"/>
      <c r="E181" s="5"/>
      <c r="F181" s="6"/>
      <c r="G181" s="3"/>
      <c r="H181" s="3"/>
      <c r="I181" s="3"/>
      <c r="J181" s="3"/>
      <c r="K181" s="9"/>
    </row>
    <row r="182" spans="1:11" ht="12.75">
      <c r="A182" t="s">
        <v>1</v>
      </c>
      <c r="B182" s="7" t="s">
        <v>14</v>
      </c>
      <c r="C182" s="7" t="s">
        <v>11</v>
      </c>
      <c r="D182" s="8" t="s">
        <v>12</v>
      </c>
      <c r="E182" s="7" t="s">
        <v>10</v>
      </c>
      <c r="F182" s="8" t="s">
        <v>15</v>
      </c>
      <c r="G182" s="7" t="s">
        <v>9</v>
      </c>
      <c r="H182" s="7" t="s">
        <v>2</v>
      </c>
      <c r="I182" s="7" t="s">
        <v>8</v>
      </c>
      <c r="J182" s="8" t="s">
        <v>38</v>
      </c>
      <c r="K182" s="7" t="s">
        <v>7</v>
      </c>
    </row>
    <row r="183" spans="1:11" ht="12.75">
      <c r="A183" s="2" t="s">
        <v>5</v>
      </c>
      <c r="B183" s="7">
        <v>24</v>
      </c>
      <c r="C183" s="7">
        <v>10000</v>
      </c>
      <c r="D183" s="9">
        <f>K160</f>
        <v>3.622587321692156</v>
      </c>
      <c r="E183" s="10">
        <v>120</v>
      </c>
      <c r="F183" s="11">
        <f>D183*1000000/86400/7.48*4/3.14159/(B183*B183/144)</f>
        <v>1.7842430618159606</v>
      </c>
      <c r="G183" s="9">
        <f>3.02*C183/POWER((B183/12),1.17)*POWER((ABS(F183/E183)),0.85)*F183/E183</f>
        <v>5.578359172244158</v>
      </c>
      <c r="H183" s="9">
        <f>G183/D183</f>
        <v>1.5398825968502636</v>
      </c>
      <c r="I183" s="9">
        <f>-$G$187/1.85/$H$187</f>
        <v>0.0052410991466042625</v>
      </c>
      <c r="J183" s="9">
        <f>I183</f>
        <v>0.0052410991466042625</v>
      </c>
      <c r="K183" s="9">
        <f>D183+J183</f>
        <v>3.62782842083876</v>
      </c>
    </row>
    <row r="184" spans="1:11" ht="12.75">
      <c r="A184" s="2" t="s">
        <v>16</v>
      </c>
      <c r="B184" s="7">
        <v>18</v>
      </c>
      <c r="C184" s="7">
        <v>20000</v>
      </c>
      <c r="D184" s="9">
        <f>K161</f>
        <v>2.6225873216921562</v>
      </c>
      <c r="E184" s="10">
        <v>120</v>
      </c>
      <c r="F184" s="11">
        <f>D184*1000000/86400/7.48*4/3.14159/(B184*B184/144)</f>
        <v>2.296373806136111</v>
      </c>
      <c r="G184" s="9">
        <f>3.02*C184/POWER((B184/12),1.17)*POWER((ABS(F184/E184)),0.85)*F184/E184</f>
        <v>24.914584076326857</v>
      </c>
      <c r="H184" s="9">
        <f>G184/D184</f>
        <v>9.500001723584697</v>
      </c>
      <c r="I184" s="9">
        <f>-$G$187/1.85/$H$187</f>
        <v>0.0052410991466042625</v>
      </c>
      <c r="J184" s="9">
        <f>I184</f>
        <v>0.0052410991466042625</v>
      </c>
      <c r="K184" s="9">
        <f>D184+J184</f>
        <v>2.6278284208387603</v>
      </c>
    </row>
    <row r="185" spans="1:11" ht="12.75">
      <c r="A185" s="2" t="s">
        <v>13</v>
      </c>
      <c r="B185" s="7">
        <v>18</v>
      </c>
      <c r="C185" s="7">
        <v>10000</v>
      </c>
      <c r="D185" s="9">
        <f>K162</f>
        <v>1.6225873226921557</v>
      </c>
      <c r="E185" s="10">
        <v>120</v>
      </c>
      <c r="F185" s="11">
        <f>D185*1000000/86400/7.48*4/3.14159/(B185*B185/144)</f>
        <v>1.420759947697238</v>
      </c>
      <c r="G185" s="9">
        <f>3.02*C185/POWER((B185/12),1.17)*POWER((ABS(F185/E185)),0.85)*F185/E185</f>
        <v>5.124578732358654</v>
      </c>
      <c r="H185" s="9">
        <f>G185/D185</f>
        <v>3.1582760820885025</v>
      </c>
      <c r="I185" s="9">
        <f>-$G$187/1.85/$H$187</f>
        <v>0.0052410991466042625</v>
      </c>
      <c r="J185" s="9">
        <f>I185</f>
        <v>0.0052410991466042625</v>
      </c>
      <c r="K185" s="9">
        <f>D185+J185</f>
        <v>1.62782842183876</v>
      </c>
    </row>
    <row r="186" spans="1:11" ht="12.75">
      <c r="A186" s="2" t="s">
        <v>30</v>
      </c>
      <c r="B186" s="7">
        <v>24</v>
      </c>
      <c r="C186" s="7">
        <v>20000</v>
      </c>
      <c r="D186" s="9">
        <f>K163</f>
        <v>-6.8039395716975966</v>
      </c>
      <c r="E186" s="10">
        <v>120</v>
      </c>
      <c r="F186" s="11">
        <f>D186*1000000/86400/7.48*4/3.14159/(B186*B186/144)</f>
        <v>-3.3511633801406346</v>
      </c>
      <c r="G186" s="9">
        <f>3.02*C186/POWER((B186/12),1.17)*POWER((ABS(F186/E186)),0.85)*F186/E186</f>
        <v>-35.806213881307706</v>
      </c>
      <c r="H186" s="9">
        <f>G186/D186</f>
        <v>5.262570824445753</v>
      </c>
      <c r="I186" s="9">
        <f>-$G$187/1.85/$H$187</f>
        <v>0.0052410991466042625</v>
      </c>
      <c r="J186" s="9">
        <f>I186-I179</f>
        <v>0.002792720590656415</v>
      </c>
      <c r="K186" s="9">
        <f>D186+J186</f>
        <v>-6.80114685110694</v>
      </c>
    </row>
    <row r="187" spans="2:11" ht="12.75">
      <c r="B187" s="7"/>
      <c r="C187" s="7"/>
      <c r="D187" s="7"/>
      <c r="E187" s="7"/>
      <c r="F187" s="11"/>
      <c r="G187" s="9">
        <f>SUM(G183:G186)</f>
        <v>-0.18869190037803207</v>
      </c>
      <c r="H187" s="9">
        <f>SUM(H183:H186)</f>
        <v>19.460731226969216</v>
      </c>
      <c r="I187" s="12"/>
      <c r="J187" s="12"/>
      <c r="K187" s="7"/>
    </row>
    <row r="188" spans="1:11" ht="12.75">
      <c r="A188" s="2" t="s">
        <v>33</v>
      </c>
      <c r="D188" s="3"/>
      <c r="E188" s="5"/>
      <c r="F188" s="6"/>
      <c r="G188" s="3"/>
      <c r="H188" s="3"/>
      <c r="I188" s="3"/>
      <c r="J188" s="3"/>
      <c r="K188" s="3"/>
    </row>
    <row r="189" ht="12.75">
      <c r="A189" s="1" t="s">
        <v>41</v>
      </c>
    </row>
    <row r="190" ht="12.75">
      <c r="A190" s="2" t="s">
        <v>37</v>
      </c>
    </row>
    <row r="191" spans="1:11" ht="12.75">
      <c r="A191" t="s">
        <v>1</v>
      </c>
      <c r="B191" t="s">
        <v>14</v>
      </c>
      <c r="C191" t="s">
        <v>11</v>
      </c>
      <c r="D191" t="s">
        <v>12</v>
      </c>
      <c r="E191" t="s">
        <v>10</v>
      </c>
      <c r="F191" s="2" t="s">
        <v>15</v>
      </c>
      <c r="G191" t="s">
        <v>9</v>
      </c>
      <c r="H191" t="s">
        <v>2</v>
      </c>
      <c r="I191" t="s">
        <v>8</v>
      </c>
      <c r="J191" s="8" t="s">
        <v>38</v>
      </c>
      <c r="K191" s="7" t="s">
        <v>7</v>
      </c>
    </row>
    <row r="192" spans="1:11" ht="12.75">
      <c r="A192" s="2" t="s">
        <v>3</v>
      </c>
      <c r="B192" s="7">
        <v>18</v>
      </c>
      <c r="C192" s="7">
        <v>10000</v>
      </c>
      <c r="D192" s="3">
        <f>K169</f>
        <v>-6.273801349823451</v>
      </c>
      <c r="E192" s="5">
        <v>120</v>
      </c>
      <c r="F192" s="6">
        <f>D192*1000000/86400/7.48*4/3.14159/(B192*B192/144)</f>
        <v>-5.493427412491345</v>
      </c>
      <c r="G192" s="3">
        <f>3.02*C192/POWER((B192/12),1.17)*POWER((ABS(F192/E192)),0.85)*F192/E192</f>
        <v>-62.54680596651788</v>
      </c>
      <c r="H192" s="3">
        <f>G192/D192</f>
        <v>9.969522858462517</v>
      </c>
      <c r="I192" s="3">
        <f>-$G$196/1.85/$H$196</f>
        <v>0.0007879722350946507</v>
      </c>
      <c r="J192" s="9">
        <f>I192</f>
        <v>0.0007879722350946507</v>
      </c>
      <c r="K192" s="9">
        <f>D192+J192</f>
        <v>-6.273013377588356</v>
      </c>
    </row>
    <row r="193" spans="1:11" ht="12.75">
      <c r="A193" s="2" t="s">
        <v>24</v>
      </c>
      <c r="B193" s="7">
        <v>18</v>
      </c>
      <c r="C193" s="7">
        <v>20000</v>
      </c>
      <c r="D193" s="3">
        <f>K170</f>
        <v>2.7972233782308487</v>
      </c>
      <c r="E193" s="5">
        <v>120</v>
      </c>
      <c r="F193" s="6">
        <f>D193*1000000/86400/7.48*4/3.14159/(B193*B193/144)</f>
        <v>2.4492875575774185</v>
      </c>
      <c r="G193" s="3">
        <f>3.02*C193/POWER((B193/12),1.17)*POWER((ABS(F193/E193)),0.85)*F193/E193</f>
        <v>28.070389990017645</v>
      </c>
      <c r="H193" s="3">
        <f>G193/D193</f>
        <v>10.035090586069405</v>
      </c>
      <c r="I193" s="3">
        <f>-$G$196/1.85/$H$196</f>
        <v>0.0007879722350946507</v>
      </c>
      <c r="J193" s="9">
        <f>I193-I202</f>
        <v>-0.002373840464197036</v>
      </c>
      <c r="K193" s="9">
        <f>D193+J193</f>
        <v>2.794849537766652</v>
      </c>
    </row>
    <row r="194" spans="1:11" ht="12.75">
      <c r="A194" s="2" t="s">
        <v>25</v>
      </c>
      <c r="B194" s="7">
        <v>18</v>
      </c>
      <c r="C194" s="7">
        <v>10000</v>
      </c>
      <c r="D194" s="3">
        <f>K171</f>
        <v>4.726198651176549</v>
      </c>
      <c r="E194" s="5">
        <v>120</v>
      </c>
      <c r="F194" s="6">
        <f>D194*1000000/86400/7.48*4/3.14159/(B194*B194/144)</f>
        <v>4.138325040843617</v>
      </c>
      <c r="G194" s="3">
        <f>3.02*C194/POWER((B194/12),1.17)*POWER((ABS(F194/E194)),0.85)*F194/E194</f>
        <v>37.03568423636598</v>
      </c>
      <c r="H194" s="3">
        <f>G194/D194</f>
        <v>7.836252127731924</v>
      </c>
      <c r="I194" s="3">
        <f>-$G$196/1.85/$H$196</f>
        <v>0.0007879722350946507</v>
      </c>
      <c r="J194" s="9">
        <f>I194</f>
        <v>0.0007879722350946507</v>
      </c>
      <c r="K194" s="9">
        <f>D194+J194</f>
        <v>4.726986623411644</v>
      </c>
    </row>
    <row r="195" spans="1:11" ht="12.75">
      <c r="A195" s="2" t="s">
        <v>26</v>
      </c>
      <c r="B195" s="7">
        <v>18</v>
      </c>
      <c r="C195" s="7">
        <v>20000</v>
      </c>
      <c r="D195" s="3">
        <f>K172</f>
        <v>-0.7738013498234511</v>
      </c>
      <c r="E195" s="5">
        <v>120</v>
      </c>
      <c r="F195" s="6">
        <f>D195*1000000/86400/7.48*4/3.14159/(B195*B195/144)</f>
        <v>-0.6775511862616708</v>
      </c>
      <c r="G195" s="3">
        <f>3.02*C195/POWER((B195/12),1.17)*POWER((ABS(F195/E195)),0.85)*F195/E195</f>
        <v>-2.604760298632021</v>
      </c>
      <c r="H195" s="3">
        <f>G195/D195</f>
        <v>3.3661873286035466</v>
      </c>
      <c r="I195" s="3">
        <f>-$G$196/1.85/$H$196</f>
        <v>0.0007879722350946507</v>
      </c>
      <c r="J195" s="9">
        <f>I195</f>
        <v>0.0007879722350946507</v>
      </c>
      <c r="K195" s="9">
        <f>D195+J195</f>
        <v>-0.7730133775883564</v>
      </c>
    </row>
    <row r="196" spans="6:11" ht="12.75">
      <c r="F196" s="6"/>
      <c r="G196" s="3">
        <f>SUM(G192:G195)</f>
        <v>-0.045492038766274945</v>
      </c>
      <c r="H196" s="3">
        <f>SUM(H192:H195)</f>
        <v>31.207052900867392</v>
      </c>
      <c r="I196" s="4"/>
      <c r="J196" s="4"/>
      <c r="K196" s="9"/>
    </row>
    <row r="197" spans="1:11" ht="12.75">
      <c r="A197" s="2" t="s">
        <v>35</v>
      </c>
      <c r="F197" s="6"/>
      <c r="H197" s="3"/>
      <c r="K197" s="9"/>
    </row>
    <row r="198" spans="1:11" ht="12.75">
      <c r="A198" t="s">
        <v>1</v>
      </c>
      <c r="B198" s="7" t="s">
        <v>14</v>
      </c>
      <c r="C198" s="7" t="s">
        <v>11</v>
      </c>
      <c r="D198" s="8" t="s">
        <v>12</v>
      </c>
      <c r="E198" s="7" t="s">
        <v>10</v>
      </c>
      <c r="F198" s="8" t="s">
        <v>15</v>
      </c>
      <c r="G198" s="7" t="s">
        <v>9</v>
      </c>
      <c r="H198" s="7" t="s">
        <v>2</v>
      </c>
      <c r="I198" s="7" t="s">
        <v>8</v>
      </c>
      <c r="J198" s="8" t="s">
        <v>38</v>
      </c>
      <c r="K198" s="7" t="s">
        <v>7</v>
      </c>
    </row>
    <row r="199" spans="1:11" ht="12.75">
      <c r="A199" s="2" t="s">
        <v>4</v>
      </c>
      <c r="B199" s="7">
        <v>24</v>
      </c>
      <c r="C199" s="7">
        <v>10000</v>
      </c>
      <c r="D199" s="3">
        <f>K176</f>
        <v>-12.571024728054299</v>
      </c>
      <c r="E199" s="5">
        <v>120</v>
      </c>
      <c r="F199" s="6">
        <f>D199*1000000/86400/7.48*4/3.14159/(B199*B199/144)</f>
        <v>-6.191641956189073</v>
      </c>
      <c r="G199" s="3">
        <f>3.02*C199/POWER((B199/12),1.17)*POWER((ABS(F199/E199)),0.85)*F199/E199</f>
        <v>-55.73876432825361</v>
      </c>
      <c r="H199" s="3">
        <f>G199/D199</f>
        <v>4.4339077787241505</v>
      </c>
      <c r="I199" s="3">
        <f>-$G$203/1.85/$H$203</f>
        <v>0.003161812699291687</v>
      </c>
      <c r="J199" s="9">
        <f>I199</f>
        <v>0.003161812699291687</v>
      </c>
      <c r="K199" s="9">
        <f>D199+J199</f>
        <v>-12.567862915355008</v>
      </c>
    </row>
    <row r="200" spans="1:11" ht="12.75">
      <c r="A200" s="2" t="s">
        <v>27</v>
      </c>
      <c r="B200" s="7">
        <v>24</v>
      </c>
      <c r="C200" s="7">
        <v>20000</v>
      </c>
      <c r="D200" s="3">
        <f>K177</f>
        <v>6.80114685110694</v>
      </c>
      <c r="E200" s="5">
        <v>120</v>
      </c>
      <c r="F200" s="6">
        <f>D200*1000000/86400/7.48*4/3.14159/(B200*B200/144)</f>
        <v>3.3497878736600506</v>
      </c>
      <c r="G200" s="3">
        <f>3.02*C200/POWER((B200/12),1.17)*POWER((ABS(F200/E200)),0.85)*F200/E200</f>
        <v>35.77902937808796</v>
      </c>
      <c r="H200" s="3">
        <f>G200/D200</f>
        <v>5.260734720389789</v>
      </c>
      <c r="I200" s="3">
        <f>-$G$203/1.85/$H$203</f>
        <v>0.003161812699291687</v>
      </c>
      <c r="J200" s="9">
        <f>I200-I209</f>
        <v>0.002504026061526053</v>
      </c>
      <c r="K200" s="9">
        <f>D200+J200</f>
        <v>6.803650877168466</v>
      </c>
    </row>
    <row r="201" spans="1:11" ht="12.75">
      <c r="A201" s="2" t="s">
        <v>28</v>
      </c>
      <c r="B201" s="7">
        <v>18</v>
      </c>
      <c r="C201" s="7">
        <v>10000</v>
      </c>
      <c r="D201" s="3">
        <f>K178</f>
        <v>5.4289752729457</v>
      </c>
      <c r="E201" s="5">
        <v>120</v>
      </c>
      <c r="F201" s="6">
        <f>D201*1000000/86400/7.48*4/3.14159/(B201*B201/144)</f>
        <v>4.753685990866901</v>
      </c>
      <c r="G201" s="3">
        <f>3.02*C201/POWER((B201/12),1.17)*POWER((ABS(F201/E201)),0.85)*F201/E201</f>
        <v>47.863149452256714</v>
      </c>
      <c r="H201" s="3">
        <f>G201/D201</f>
        <v>8.81624009060677</v>
      </c>
      <c r="I201" s="3">
        <f>-$G$203/1.85/$H$203</f>
        <v>0.003161812699291687</v>
      </c>
      <c r="J201" s="9">
        <f>I201</f>
        <v>0.003161812699291687</v>
      </c>
      <c r="K201" s="9">
        <f>D201+J201</f>
        <v>5.4321370856449915</v>
      </c>
    </row>
    <row r="202" spans="1:11" ht="12.75">
      <c r="A202" s="2" t="s">
        <v>29</v>
      </c>
      <c r="B202" s="7">
        <v>18</v>
      </c>
      <c r="C202" s="7">
        <v>20000</v>
      </c>
      <c r="D202" s="3">
        <f>K179</f>
        <v>-2.7972233782308487</v>
      </c>
      <c r="E202" s="5">
        <v>120</v>
      </c>
      <c r="F202" s="6">
        <f>D202*1000000/86400/7.48*4/3.14159/(B202*B202/144)</f>
        <v>-2.4492875575774185</v>
      </c>
      <c r="G202" s="3">
        <f>3.02*C202/POWER((B202/12),1.17)*POWER((ABS(F202/E202)),0.85)*F202/E202</f>
        <v>-28.070389990017645</v>
      </c>
      <c r="H202" s="3">
        <f>G202/D202</f>
        <v>10.035090586069405</v>
      </c>
      <c r="I202" s="3">
        <f>-$G$203/1.85/$H$203</f>
        <v>0.003161812699291687</v>
      </c>
      <c r="J202" s="9">
        <f>I202-I193</f>
        <v>0.002373840464197036</v>
      </c>
      <c r="K202" s="9">
        <f>D202+J202</f>
        <v>-2.794849537766652</v>
      </c>
    </row>
    <row r="203" spans="6:11" ht="12.75">
      <c r="F203" s="6"/>
      <c r="G203" s="3">
        <f>SUM(G199:G202)</f>
        <v>-0.16697548792657813</v>
      </c>
      <c r="H203" s="3">
        <f>SUM(H199:H202)</f>
        <v>28.545973175790113</v>
      </c>
      <c r="I203" s="4"/>
      <c r="J203" s="4"/>
      <c r="K203" s="9"/>
    </row>
    <row r="204" spans="1:11" ht="12.75">
      <c r="A204" s="2" t="s">
        <v>36</v>
      </c>
      <c r="D204" s="3"/>
      <c r="E204" s="5"/>
      <c r="F204" s="6"/>
      <c r="G204" s="3"/>
      <c r="H204" s="3"/>
      <c r="I204" s="3"/>
      <c r="J204" s="3"/>
      <c r="K204" s="9"/>
    </row>
    <row r="205" spans="1:11" ht="12.75">
      <c r="A205" t="s">
        <v>1</v>
      </c>
      <c r="B205" s="7" t="s">
        <v>14</v>
      </c>
      <c r="C205" s="7" t="s">
        <v>11</v>
      </c>
      <c r="D205" s="8" t="s">
        <v>12</v>
      </c>
      <c r="E205" s="7" t="s">
        <v>10</v>
      </c>
      <c r="F205" s="8" t="s">
        <v>15</v>
      </c>
      <c r="G205" s="7" t="s">
        <v>9</v>
      </c>
      <c r="H205" s="7" t="s">
        <v>2</v>
      </c>
      <c r="I205" s="7" t="s">
        <v>8</v>
      </c>
      <c r="J205" s="8" t="s">
        <v>38</v>
      </c>
      <c r="K205" s="7" t="s">
        <v>7</v>
      </c>
    </row>
    <row r="206" spans="1:11" ht="12.75">
      <c r="A206" s="2" t="s">
        <v>5</v>
      </c>
      <c r="B206" s="7">
        <v>24</v>
      </c>
      <c r="C206" s="7">
        <v>10000</v>
      </c>
      <c r="D206" s="9">
        <f>K183</f>
        <v>3.62782842083876</v>
      </c>
      <c r="E206" s="10">
        <v>120</v>
      </c>
      <c r="F206" s="11">
        <f>D206*1000000/86400/7.48*4/3.14159/(B206*B206/144)</f>
        <v>1.78682447503204</v>
      </c>
      <c r="G206" s="9">
        <f>3.02*C206/POWER((B206/12),1.17)*POWER((ABS(F206/E206)),0.85)*F206/E206</f>
        <v>5.593299105369473</v>
      </c>
      <c r="H206" s="9">
        <f>G206/D206</f>
        <v>1.5417760865538104</v>
      </c>
      <c r="I206" s="9">
        <f>-$G$210/1.85/$H$210</f>
        <v>0.000657786637765634</v>
      </c>
      <c r="J206" s="9">
        <f>I206</f>
        <v>0.000657786637765634</v>
      </c>
      <c r="K206" s="9">
        <f>D206+J206</f>
        <v>3.6284862074765254</v>
      </c>
    </row>
    <row r="207" spans="1:11" ht="12.75">
      <c r="A207" s="2" t="s">
        <v>16</v>
      </c>
      <c r="B207" s="7">
        <v>18</v>
      </c>
      <c r="C207" s="7">
        <v>20000</v>
      </c>
      <c r="D207" s="9">
        <f>K184</f>
        <v>2.6278284208387603</v>
      </c>
      <c r="E207" s="10">
        <v>120</v>
      </c>
      <c r="F207" s="11">
        <f>D207*1000000/86400/7.48*4/3.14159/(B207*B207/144)</f>
        <v>2.300962985186919</v>
      </c>
      <c r="G207" s="9">
        <f>3.02*C207/POWER((B207/12),1.17)*POWER((ABS(F207/E207)),0.85)*F207/E207</f>
        <v>25.006774637376004</v>
      </c>
      <c r="H207" s="9">
        <f>G207/D207</f>
        <v>9.516136761088172</v>
      </c>
      <c r="I207" s="9">
        <f>-$G$210/1.85/$H$210</f>
        <v>0.000657786637765634</v>
      </c>
      <c r="J207" s="9">
        <f>I207</f>
        <v>0.000657786637765634</v>
      </c>
      <c r="K207" s="9">
        <f>D207+J207</f>
        <v>2.628486207476526</v>
      </c>
    </row>
    <row r="208" spans="1:11" ht="12.75">
      <c r="A208" s="2" t="s">
        <v>13</v>
      </c>
      <c r="B208" s="7">
        <v>18</v>
      </c>
      <c r="C208" s="7">
        <v>10000</v>
      </c>
      <c r="D208" s="9">
        <f>K185</f>
        <v>1.62782842183876</v>
      </c>
      <c r="E208" s="10">
        <v>120</v>
      </c>
      <c r="F208" s="11">
        <f>D208*1000000/86400/7.48*4/3.14159/(B208*B208/144)</f>
        <v>1.4253491267480463</v>
      </c>
      <c r="G208" s="9">
        <f>3.02*C208/POWER((B208/12),1.17)*POWER((ABS(F208/E208)),0.85)*F208/E208</f>
        <v>5.155243514541316</v>
      </c>
      <c r="H208" s="9">
        <f>G208/D208</f>
        <v>3.1669452660852695</v>
      </c>
      <c r="I208" s="9">
        <f>-$G$210/1.85/$H$210</f>
        <v>0.000657786637765634</v>
      </c>
      <c r="J208" s="9">
        <f>I208</f>
        <v>0.000657786637765634</v>
      </c>
      <c r="K208" s="9">
        <f>D208+J208</f>
        <v>1.6284862084765257</v>
      </c>
    </row>
    <row r="209" spans="1:11" ht="12.75">
      <c r="A209" s="2" t="s">
        <v>30</v>
      </c>
      <c r="B209" s="7">
        <v>24</v>
      </c>
      <c r="C209" s="7">
        <v>20000</v>
      </c>
      <c r="D209" s="9">
        <f>K186</f>
        <v>-6.80114685110694</v>
      </c>
      <c r="E209" s="10">
        <v>120</v>
      </c>
      <c r="F209" s="11">
        <f>D209*1000000/86400/7.48*4/3.14159/(B209*B209/144)</f>
        <v>-3.3497878736600506</v>
      </c>
      <c r="G209" s="9">
        <f>3.02*C209/POWER((B209/12),1.17)*POWER((ABS(F209/E209)),0.85)*F209/E209</f>
        <v>-35.77902937808796</v>
      </c>
      <c r="H209" s="9">
        <f>G209/D209</f>
        <v>5.260734720389789</v>
      </c>
      <c r="I209" s="9">
        <f>-$G$210/1.85/$H$210</f>
        <v>0.000657786637765634</v>
      </c>
      <c r="J209" s="9">
        <f>I209-I202</f>
        <v>-0.002504026061526053</v>
      </c>
      <c r="K209" s="9">
        <f>D209+J209</f>
        <v>-6.803650877168466</v>
      </c>
    </row>
    <row r="210" spans="2:11" ht="12.75">
      <c r="B210" s="7"/>
      <c r="C210" s="7"/>
      <c r="D210" s="7"/>
      <c r="E210" s="7"/>
      <c r="F210" s="11"/>
      <c r="G210" s="9">
        <f>SUM(G206:G209)</f>
        <v>-0.02371212080116436</v>
      </c>
      <c r="H210" s="9">
        <f>SUM(H206:H209)</f>
        <v>19.48559283411704</v>
      </c>
      <c r="I210" s="12"/>
      <c r="J210" s="12"/>
      <c r="K210" s="7"/>
    </row>
    <row r="211" ht="12.75">
      <c r="A211" s="2" t="s">
        <v>33</v>
      </c>
    </row>
    <row r="212" ht="12.75">
      <c r="A212" s="1" t="s">
        <v>42</v>
      </c>
    </row>
    <row r="213" ht="12.75">
      <c r="A213" s="2" t="s">
        <v>37</v>
      </c>
    </row>
    <row r="214" spans="1:11" ht="12.75">
      <c r="A214" t="s">
        <v>1</v>
      </c>
      <c r="B214" t="s">
        <v>14</v>
      </c>
      <c r="C214" t="s">
        <v>11</v>
      </c>
      <c r="D214" t="s">
        <v>12</v>
      </c>
      <c r="E214" t="s">
        <v>10</v>
      </c>
      <c r="F214" s="2" t="s">
        <v>15</v>
      </c>
      <c r="G214" t="s">
        <v>9</v>
      </c>
      <c r="H214" t="s">
        <v>2</v>
      </c>
      <c r="I214" t="s">
        <v>8</v>
      </c>
      <c r="J214" s="8" t="s">
        <v>38</v>
      </c>
      <c r="K214" s="7" t="s">
        <v>7</v>
      </c>
    </row>
    <row r="215" spans="1:11" ht="12.75">
      <c r="A215" s="2" t="s">
        <v>3</v>
      </c>
      <c r="B215" s="7">
        <v>18</v>
      </c>
      <c r="C215" s="7">
        <v>10000</v>
      </c>
      <c r="D215" s="3">
        <f>K192</f>
        <v>-6.273013377588356</v>
      </c>
      <c r="E215" s="5">
        <v>120</v>
      </c>
      <c r="F215" s="6">
        <f>D215*1000000/86400/7.48*4/3.14159/(B215*B215/144)</f>
        <v>-5.492737453081541</v>
      </c>
      <c r="G215" s="3">
        <f>3.02*C215/POWER((B215/12),1.17)*POWER((ABS(F215/E215)),0.85)*F215/E215</f>
        <v>-62.53227368394269</v>
      </c>
      <c r="H215" s="3">
        <f>G215/D215</f>
        <v>9.968458525427705</v>
      </c>
      <c r="I215" s="3">
        <f>-$G$219/1.85/$H$219</f>
        <v>0.0010168179439951136</v>
      </c>
      <c r="J215" s="9">
        <f>I215</f>
        <v>0.0010168179439951136</v>
      </c>
      <c r="K215" s="9">
        <f>D215+J215</f>
        <v>-6.271996559644361</v>
      </c>
    </row>
    <row r="216" spans="1:11" ht="12.75">
      <c r="A216" s="2" t="s">
        <v>24</v>
      </c>
      <c r="B216" s="7">
        <v>18</v>
      </c>
      <c r="C216" s="7">
        <v>20000</v>
      </c>
      <c r="D216" s="3">
        <f>K193</f>
        <v>2.794849537766652</v>
      </c>
      <c r="E216" s="5">
        <v>120</v>
      </c>
      <c r="F216" s="6">
        <f>D216*1000000/86400/7.48*4/3.14159/(B216*B216/144)</f>
        <v>2.447208989967166</v>
      </c>
      <c r="G216" s="3">
        <f>3.02*C216/POWER((B216/12),1.17)*POWER((ABS(F216/E216)),0.85)*F216/E216</f>
        <v>28.02633573301866</v>
      </c>
      <c r="H216" s="3">
        <f>G216/D216</f>
        <v>10.027851358114377</v>
      </c>
      <c r="I216" s="3">
        <f>-$G$219/1.85/$H$219</f>
        <v>0.0010168179439951136</v>
      </c>
      <c r="J216" s="9">
        <f>I216-I225</f>
        <v>0.000618519704160019</v>
      </c>
      <c r="K216" s="9">
        <f>D216+J216</f>
        <v>2.7954680574708117</v>
      </c>
    </row>
    <row r="217" spans="1:11" ht="12.75">
      <c r="A217" s="2" t="s">
        <v>25</v>
      </c>
      <c r="B217" s="7">
        <v>18</v>
      </c>
      <c r="C217" s="7">
        <v>10000</v>
      </c>
      <c r="D217" s="3">
        <f>K194</f>
        <v>4.726986623411644</v>
      </c>
      <c r="E217" s="5">
        <v>120</v>
      </c>
      <c r="F217" s="6">
        <f>D217*1000000/86400/7.48*4/3.14159/(B217*B217/144)</f>
        <v>4.139015000253421</v>
      </c>
      <c r="G217" s="3">
        <f>3.02*C217/POWER((B217/12),1.17)*POWER((ABS(F217/E217)),0.85)*F217/E217</f>
        <v>37.047108331630646</v>
      </c>
      <c r="H217" s="3">
        <f>G217/D217</f>
        <v>7.837362633552864</v>
      </c>
      <c r="I217" s="3">
        <f>-$G$219/1.85/$H$219</f>
        <v>0.0010168179439951136</v>
      </c>
      <c r="J217" s="9">
        <f>I217</f>
        <v>0.0010168179439951136</v>
      </c>
      <c r="K217" s="9">
        <f>D217+J217</f>
        <v>4.728003441355639</v>
      </c>
    </row>
    <row r="218" spans="1:11" ht="12.75">
      <c r="A218" s="2" t="s">
        <v>26</v>
      </c>
      <c r="B218" s="7">
        <v>18</v>
      </c>
      <c r="C218" s="7">
        <v>20000</v>
      </c>
      <c r="D218" s="3">
        <f>K195</f>
        <v>-0.7730133775883564</v>
      </c>
      <c r="E218" s="5">
        <v>120</v>
      </c>
      <c r="F218" s="6">
        <f>D218*1000000/86400/7.48*4/3.14159/(B218*B218/144)</f>
        <v>-0.6768612268518668</v>
      </c>
      <c r="G218" s="3">
        <f>3.02*C218/POWER((B218/12),1.17)*POWER((ABS(F218/E218)),0.85)*F218/E218</f>
        <v>-2.5998553674478093</v>
      </c>
      <c r="H218" s="3">
        <f>G218/D218</f>
        <v>3.363273447555107</v>
      </c>
      <c r="I218" s="3">
        <f>-$G$219/1.85/$H$219</f>
        <v>0.0010168179439951136</v>
      </c>
      <c r="J218" s="9">
        <f>I218</f>
        <v>0.0010168179439951136</v>
      </c>
      <c r="K218" s="9">
        <f>D218+J218</f>
        <v>-0.7719965596443613</v>
      </c>
    </row>
    <row r="219" spans="6:11" ht="12.75">
      <c r="F219" s="6"/>
      <c r="G219" s="3">
        <f>SUM(G215:G218)</f>
        <v>-0.05868498674119893</v>
      </c>
      <c r="H219" s="3">
        <f>SUM(H215:H218)</f>
        <v>31.196945964650055</v>
      </c>
      <c r="I219" s="4"/>
      <c r="J219" s="4"/>
      <c r="K219" s="9"/>
    </row>
    <row r="220" spans="1:11" ht="12.75">
      <c r="A220" s="2" t="s">
        <v>35</v>
      </c>
      <c r="F220" s="6"/>
      <c r="H220" s="3"/>
      <c r="K220" s="9"/>
    </row>
    <row r="221" spans="1:11" ht="12.75">
      <c r="A221" t="s">
        <v>1</v>
      </c>
      <c r="B221" s="7" t="s">
        <v>14</v>
      </c>
      <c r="C221" s="7" t="s">
        <v>11</v>
      </c>
      <c r="D221" s="8" t="s">
        <v>12</v>
      </c>
      <c r="E221" s="7" t="s">
        <v>10</v>
      </c>
      <c r="F221" s="8" t="s">
        <v>15</v>
      </c>
      <c r="G221" s="7" t="s">
        <v>9</v>
      </c>
      <c r="H221" s="7" t="s">
        <v>2</v>
      </c>
      <c r="I221" s="7" t="s">
        <v>8</v>
      </c>
      <c r="J221" s="8" t="s">
        <v>38</v>
      </c>
      <c r="K221" s="7" t="s">
        <v>7</v>
      </c>
    </row>
    <row r="222" spans="1:11" ht="12.75">
      <c r="A222" s="2" t="s">
        <v>4</v>
      </c>
      <c r="B222" s="7">
        <v>24</v>
      </c>
      <c r="C222" s="7">
        <v>10000</v>
      </c>
      <c r="D222" s="3">
        <f>K199</f>
        <v>-12.567862915355008</v>
      </c>
      <c r="E222" s="5">
        <v>120</v>
      </c>
      <c r="F222" s="6">
        <f>D222*1000000/86400/7.48*4/3.14159/(B222*B222/144)</f>
        <v>-6.190084659740291</v>
      </c>
      <c r="G222" s="3">
        <f>3.02*C222/POWER((B222/12),1.17)*POWER((ABS(F222/E222)),0.85)*F222/E222</f>
        <v>-55.712831606687764</v>
      </c>
      <c r="H222" s="3">
        <f>G222/D222</f>
        <v>4.4329598422512735</v>
      </c>
      <c r="I222" s="3">
        <f>-$G$226/1.85/$H$226</f>
        <v>0.0003982982398350945</v>
      </c>
      <c r="J222" s="9">
        <f>I222</f>
        <v>0.0003982982398350945</v>
      </c>
      <c r="K222" s="9">
        <f>D222+J222</f>
        <v>-12.567464617115172</v>
      </c>
    </row>
    <row r="223" spans="1:11" ht="12.75">
      <c r="A223" s="2" t="s">
        <v>27</v>
      </c>
      <c r="B223" s="7">
        <v>24</v>
      </c>
      <c r="C223" s="7">
        <v>20000</v>
      </c>
      <c r="D223" s="3">
        <f>K200</f>
        <v>6.803650877168466</v>
      </c>
      <c r="E223" s="5">
        <v>120</v>
      </c>
      <c r="F223" s="6">
        <f>D223*1000000/86400/7.48*4/3.14159/(B223*B223/144)</f>
        <v>3.3510211886170516</v>
      </c>
      <c r="G223" s="3">
        <f>3.02*C223/POWER((B223/12),1.17)*POWER((ABS(F223/E223)),0.85)*F223/E223</f>
        <v>35.803403272490904</v>
      </c>
      <c r="H223" s="3">
        <f>G223/D223</f>
        <v>5.262381024376065</v>
      </c>
      <c r="I223" s="3">
        <f>-$G$226/1.85/$H$226</f>
        <v>0.0003982982398350945</v>
      </c>
      <c r="J223" s="9">
        <f>I223-I232</f>
        <v>-0.0004551606828402023</v>
      </c>
      <c r="K223" s="9">
        <f>D223+J223</f>
        <v>6.803195716485626</v>
      </c>
    </row>
    <row r="224" spans="1:11" ht="12.75">
      <c r="A224" s="2" t="s">
        <v>28</v>
      </c>
      <c r="B224" s="7">
        <v>18</v>
      </c>
      <c r="C224" s="7">
        <v>10000</v>
      </c>
      <c r="D224" s="3">
        <f>K201</f>
        <v>5.4321370856449915</v>
      </c>
      <c r="E224" s="5">
        <v>120</v>
      </c>
      <c r="F224" s="6">
        <f>D224*1000000/86400/7.48*4/3.14159/(B224*B224/144)</f>
        <v>4.756454517886956</v>
      </c>
      <c r="G224" s="3">
        <f>3.02*C224/POWER((B224/12),1.17)*POWER((ABS(F224/E224)),0.85)*F224/E224</f>
        <v>47.91473152100373</v>
      </c>
      <c r="H224" s="3">
        <f>G224/D224</f>
        <v>8.820604260452775</v>
      </c>
      <c r="I224" s="3">
        <f>-$G$226/1.85/$H$226</f>
        <v>0.0003982982398350945</v>
      </c>
      <c r="J224" s="9">
        <f>I224</f>
        <v>0.0003982982398350945</v>
      </c>
      <c r="K224" s="9">
        <f>D224+J224</f>
        <v>5.432535383884827</v>
      </c>
    </row>
    <row r="225" spans="1:11" ht="12.75">
      <c r="A225" s="2" t="s">
        <v>29</v>
      </c>
      <c r="B225" s="7">
        <v>18</v>
      </c>
      <c r="C225" s="7">
        <v>20000</v>
      </c>
      <c r="D225" s="3">
        <f>K202</f>
        <v>-2.794849537766652</v>
      </c>
      <c r="E225" s="5">
        <v>120</v>
      </c>
      <c r="F225" s="6">
        <f>D225*1000000/86400/7.48*4/3.14159/(B225*B225/144)</f>
        <v>-2.447208989967166</v>
      </c>
      <c r="G225" s="3">
        <f>3.02*C225/POWER((B225/12),1.17)*POWER((ABS(F225/E225)),0.85)*F225/E225</f>
        <v>-28.02633573301866</v>
      </c>
      <c r="H225" s="3">
        <f>G225/D225</f>
        <v>10.027851358114377</v>
      </c>
      <c r="I225" s="3">
        <f>-$G$226/1.85/$H$226</f>
        <v>0.0003982982398350945</v>
      </c>
      <c r="J225" s="9">
        <f>I225-I216</f>
        <v>-0.000618519704160019</v>
      </c>
      <c r="K225" s="9">
        <f>D225+J225</f>
        <v>-2.7954680574708117</v>
      </c>
    </row>
    <row r="226" spans="6:11" ht="12.75">
      <c r="F226" s="6"/>
      <c r="G226" s="3">
        <f>SUM(G222:G225)</f>
        <v>-0.021032546211788627</v>
      </c>
      <c r="H226" s="3">
        <f>SUM(H222:H225)</f>
        <v>28.54379648519449</v>
      </c>
      <c r="I226" s="4"/>
      <c r="J226" s="4"/>
      <c r="K226" s="9"/>
    </row>
    <row r="227" spans="1:11" ht="12.75">
      <c r="A227" s="2" t="s">
        <v>36</v>
      </c>
      <c r="D227" s="3"/>
      <c r="E227" s="5"/>
      <c r="F227" s="6"/>
      <c r="G227" s="3"/>
      <c r="H227" s="3"/>
      <c r="I227" s="3"/>
      <c r="J227" s="3"/>
      <c r="K227" s="9"/>
    </row>
    <row r="228" spans="1:11" ht="12.75">
      <c r="A228" t="s">
        <v>1</v>
      </c>
      <c r="B228" s="7" t="s">
        <v>14</v>
      </c>
      <c r="C228" s="7" t="s">
        <v>11</v>
      </c>
      <c r="D228" s="8" t="s">
        <v>12</v>
      </c>
      <c r="E228" s="7" t="s">
        <v>10</v>
      </c>
      <c r="F228" s="8" t="s">
        <v>15</v>
      </c>
      <c r="G228" s="7" t="s">
        <v>9</v>
      </c>
      <c r="H228" s="7" t="s">
        <v>2</v>
      </c>
      <c r="I228" s="7" t="s">
        <v>8</v>
      </c>
      <c r="J228" s="8" t="s">
        <v>38</v>
      </c>
      <c r="K228" s="7" t="s">
        <v>7</v>
      </c>
    </row>
    <row r="229" spans="1:11" ht="12.75">
      <c r="A229" s="2" t="s">
        <v>5</v>
      </c>
      <c r="B229" s="7">
        <v>24</v>
      </c>
      <c r="C229" s="7">
        <v>10000</v>
      </c>
      <c r="D229" s="9">
        <f>K206</f>
        <v>3.6284862074765254</v>
      </c>
      <c r="E229" s="10">
        <v>120</v>
      </c>
      <c r="F229" s="11">
        <f>D229*1000000/86400/7.48*4/3.14159/(B229*B229/144)</f>
        <v>1.787148456523821</v>
      </c>
      <c r="G229" s="9">
        <f>3.02*C229/POWER((B229/12),1.17)*POWER((ABS(F229/E229)),0.85)*F229/E229</f>
        <v>5.595175445407298</v>
      </c>
      <c r="H229" s="9">
        <f>G229/D229</f>
        <v>1.5420137008867205</v>
      </c>
      <c r="I229" s="9">
        <f>-$G$233/1.85/$H$233</f>
        <v>0.0008534589226752968</v>
      </c>
      <c r="J229" s="9">
        <f>I229</f>
        <v>0.0008534589226752968</v>
      </c>
      <c r="K229" s="9">
        <f>D229+J229</f>
        <v>3.6293396663992006</v>
      </c>
    </row>
    <row r="230" spans="1:11" ht="12.75">
      <c r="A230" s="2" t="s">
        <v>16</v>
      </c>
      <c r="B230" s="7">
        <v>18</v>
      </c>
      <c r="C230" s="7">
        <v>20000</v>
      </c>
      <c r="D230" s="9">
        <f>K207</f>
        <v>2.628486207476526</v>
      </c>
      <c r="E230" s="10">
        <v>120</v>
      </c>
      <c r="F230" s="11">
        <f>D230*1000000/86400/7.48*4/3.14159/(B230*B230/144)</f>
        <v>2.301538952283418</v>
      </c>
      <c r="G230" s="9">
        <f>3.02*C230/POWER((B230/12),1.17)*POWER((ABS(F230/E230)),0.85)*F230/E230</f>
        <v>25.018356106382882</v>
      </c>
      <c r="H230" s="9">
        <f>G230/D230</f>
        <v>9.518161455525275</v>
      </c>
      <c r="I230" s="9">
        <f>-$G$233/1.85/$H$233</f>
        <v>0.0008534589226752968</v>
      </c>
      <c r="J230" s="9">
        <f>I230</f>
        <v>0.0008534589226752968</v>
      </c>
      <c r="K230" s="9">
        <f>D230+J230</f>
        <v>2.629339666399201</v>
      </c>
    </row>
    <row r="231" spans="1:11" ht="12.75">
      <c r="A231" s="2" t="s">
        <v>13</v>
      </c>
      <c r="B231" s="7">
        <v>18</v>
      </c>
      <c r="C231" s="7">
        <v>10000</v>
      </c>
      <c r="D231" s="9">
        <f>K208</f>
        <v>1.6284862084765257</v>
      </c>
      <c r="E231" s="10">
        <v>120</v>
      </c>
      <c r="F231" s="11">
        <f>D231*1000000/86400/7.48*4/3.14159/(B231*B231/144)</f>
        <v>1.4259250938445454</v>
      </c>
      <c r="G231" s="9">
        <f>3.02*C231/POWER((B231/12),1.17)*POWER((ABS(F231/E231)),0.85)*F231/E231</f>
        <v>5.15909804879803</v>
      </c>
      <c r="H231" s="9">
        <f>G231/D231</f>
        <v>3.1680330001839234</v>
      </c>
      <c r="I231" s="9">
        <f>-$G$233/1.85/$H$233</f>
        <v>0.0008534589226752968</v>
      </c>
      <c r="J231" s="9">
        <f>I231</f>
        <v>0.0008534589226752968</v>
      </c>
      <c r="K231" s="9">
        <f>D231+J231</f>
        <v>1.6293396673992009</v>
      </c>
    </row>
    <row r="232" spans="1:11" ht="12.75">
      <c r="A232" s="2" t="s">
        <v>30</v>
      </c>
      <c r="B232" s="7">
        <v>24</v>
      </c>
      <c r="C232" s="7">
        <v>20000</v>
      </c>
      <c r="D232" s="9">
        <f>K209</f>
        <v>-6.803650877168466</v>
      </c>
      <c r="E232" s="10">
        <v>120</v>
      </c>
      <c r="F232" s="11">
        <f>D232*1000000/86400/7.48*4/3.14159/(B232*B232/144)</f>
        <v>-3.3510211886170516</v>
      </c>
      <c r="G232" s="9">
        <f>3.02*C232/POWER((B232/12),1.17)*POWER((ABS(F232/E232)),0.85)*F232/E232</f>
        <v>-35.803403272490904</v>
      </c>
      <c r="H232" s="9">
        <f>G232/D232</f>
        <v>5.262381024376065</v>
      </c>
      <c r="I232" s="9">
        <f>-$G$233/1.85/$H$233</f>
        <v>0.0008534589226752968</v>
      </c>
      <c r="J232" s="9">
        <f>I232-I225</f>
        <v>0.0004551606828402023</v>
      </c>
      <c r="K232" s="9">
        <f>D232+J232</f>
        <v>-6.803195716485626</v>
      </c>
    </row>
    <row r="233" spans="2:11" ht="12.75">
      <c r="B233" s="7"/>
      <c r="C233" s="7"/>
      <c r="D233" s="7"/>
      <c r="E233" s="7"/>
      <c r="F233" s="11"/>
      <c r="G233" s="9">
        <f>SUM(G229:G232)</f>
        <v>-0.030773671902693422</v>
      </c>
      <c r="H233" s="9">
        <f>SUM(H229:H232)</f>
        <v>19.490589180971984</v>
      </c>
      <c r="I233" s="12"/>
      <c r="J233" s="12"/>
      <c r="K233" s="7"/>
    </row>
    <row r="234" ht="12.75">
      <c r="A234" s="2" t="s">
        <v>33</v>
      </c>
    </row>
    <row r="235" ht="12.75">
      <c r="A235" s="1" t="s">
        <v>43</v>
      </c>
    </row>
    <row r="236" ht="12.75">
      <c r="A236" s="2" t="s">
        <v>37</v>
      </c>
    </row>
    <row r="237" spans="1:11" ht="12.75">
      <c r="A237" t="s">
        <v>1</v>
      </c>
      <c r="B237" t="s">
        <v>14</v>
      </c>
      <c r="C237" t="s">
        <v>11</v>
      </c>
      <c r="D237" t="s">
        <v>12</v>
      </c>
      <c r="E237" t="s">
        <v>10</v>
      </c>
      <c r="F237" s="2" t="s">
        <v>15</v>
      </c>
      <c r="G237" t="s">
        <v>9</v>
      </c>
      <c r="H237" t="s">
        <v>2</v>
      </c>
      <c r="I237" t="s">
        <v>8</v>
      </c>
      <c r="J237" s="8" t="s">
        <v>38</v>
      </c>
      <c r="K237" s="7" t="s">
        <v>7</v>
      </c>
    </row>
    <row r="238" spans="1:11" ht="12.75">
      <c r="A238" s="2" t="s">
        <v>3</v>
      </c>
      <c r="B238" s="7">
        <v>18</v>
      </c>
      <c r="C238" s="7">
        <v>10000</v>
      </c>
      <c r="D238" s="3">
        <f>K215</f>
        <v>-6.271996559644361</v>
      </c>
      <c r="E238" s="5">
        <v>120</v>
      </c>
      <c r="F238" s="6">
        <f>D238*1000000/86400/7.48*4/3.14159/(B238*B238/144)</f>
        <v>-5.491847113197378</v>
      </c>
      <c r="G238" s="3">
        <f>3.02*C238/POWER((B238/12),1.17)*POWER((ABS(F238/E238)),0.85)*F238/E238</f>
        <v>-62.51352317688387</v>
      </c>
      <c r="H238" s="3">
        <f>G238/D238</f>
        <v>9.967085055357327</v>
      </c>
      <c r="I238" s="3">
        <f>-$G$242/1.85/$H$242</f>
        <v>0.00012807684246342644</v>
      </c>
      <c r="J238" s="9">
        <f>I238</f>
        <v>0.00012807684246342644</v>
      </c>
      <c r="K238" s="9">
        <f>D238+J238</f>
        <v>-6.271868482801898</v>
      </c>
    </row>
    <row r="239" spans="1:11" ht="12.75">
      <c r="A239" s="2" t="s">
        <v>24</v>
      </c>
      <c r="B239" s="7">
        <v>18</v>
      </c>
      <c r="C239" s="7">
        <v>20000</v>
      </c>
      <c r="D239" s="3">
        <f>K216</f>
        <v>2.7954680574708117</v>
      </c>
      <c r="E239" s="5">
        <v>120</v>
      </c>
      <c r="F239" s="6">
        <f>D239*1000000/86400/7.48*4/3.14159/(B239*B239/144)</f>
        <v>2.447750574392387</v>
      </c>
      <c r="G239" s="3">
        <f>3.02*C239/POWER((B239/12),1.17)*POWER((ABS(F239/E239)),0.85)*F239/E239</f>
        <v>28.037811296007067</v>
      </c>
      <c r="H239" s="3">
        <f>G239/D239</f>
        <v>10.029737675262211</v>
      </c>
      <c r="I239" s="3">
        <f>-$G$242/1.85/$H$242</f>
        <v>0.00012807684246342644</v>
      </c>
      <c r="J239" s="9">
        <f>I239-I248</f>
        <v>-0.0003864698742513372</v>
      </c>
      <c r="K239" s="9">
        <f>D239+J239</f>
        <v>2.7950815875965604</v>
      </c>
    </row>
    <row r="240" spans="1:11" ht="12.75">
      <c r="A240" s="2" t="s">
        <v>25</v>
      </c>
      <c r="B240" s="7">
        <v>18</v>
      </c>
      <c r="C240" s="7">
        <v>10000</v>
      </c>
      <c r="D240" s="3">
        <f>K217</f>
        <v>4.728003441355639</v>
      </c>
      <c r="E240" s="5">
        <v>120</v>
      </c>
      <c r="F240" s="6">
        <f>D240*1000000/86400/7.48*4/3.14159/(B240*B240/144)</f>
        <v>4.139905340137583</v>
      </c>
      <c r="G240" s="3">
        <f>3.02*C240/POWER((B240/12),1.17)*POWER((ABS(F240/E240)),0.85)*F240/E240</f>
        <v>37.061852645713316</v>
      </c>
      <c r="H240" s="3">
        <f>G240/D240</f>
        <v>7.838795615403938</v>
      </c>
      <c r="I240" s="3">
        <f>-$G$242/1.85/$H$242</f>
        <v>0.00012807684246342644</v>
      </c>
      <c r="J240" s="9">
        <f>I240</f>
        <v>0.00012807684246342644</v>
      </c>
      <c r="K240" s="9">
        <f>D240+J240</f>
        <v>4.7281315181981025</v>
      </c>
    </row>
    <row r="241" spans="1:11" ht="12.75">
      <c r="A241" s="2" t="s">
        <v>26</v>
      </c>
      <c r="B241" s="7">
        <v>18</v>
      </c>
      <c r="C241" s="7">
        <v>20000</v>
      </c>
      <c r="D241" s="3">
        <f>K218</f>
        <v>-0.7719965596443613</v>
      </c>
      <c r="E241" s="5">
        <v>120</v>
      </c>
      <c r="F241" s="6">
        <f>D241*1000000/86400/7.48*4/3.14159/(B241*B241/144)</f>
        <v>-0.675970886967705</v>
      </c>
      <c r="G241" s="3">
        <f>3.02*C241/POWER((B241/12),1.17)*POWER((ABS(F241/E241)),0.85)*F241/E241</f>
        <v>-2.5935322065107704</v>
      </c>
      <c r="H241" s="3">
        <f>G241/D241</f>
        <v>3.359512648224162</v>
      </c>
      <c r="I241" s="3">
        <f>-$G$242/1.85/$H$242</f>
        <v>0.00012807684246342644</v>
      </c>
      <c r="J241" s="9">
        <f>I241</f>
        <v>0.00012807684246342644</v>
      </c>
      <c r="K241" s="9">
        <f>D241+J241</f>
        <v>-0.7718684828018979</v>
      </c>
    </row>
    <row r="242" spans="6:11" ht="12.75">
      <c r="F242" s="6"/>
      <c r="G242" s="3">
        <f>SUM(G238:G241)</f>
        <v>-0.007391441674255983</v>
      </c>
      <c r="H242" s="3">
        <f>SUM(H238:H241)</f>
        <v>31.195130994247638</v>
      </c>
      <c r="I242" s="4"/>
      <c r="J242" s="4"/>
      <c r="K242" s="9"/>
    </row>
    <row r="243" spans="1:11" ht="12.75">
      <c r="A243" s="2" t="s">
        <v>35</v>
      </c>
      <c r="F243" s="6"/>
      <c r="H243" s="3"/>
      <c r="K243" s="9"/>
    </row>
    <row r="244" spans="1:11" ht="12.75">
      <c r="A244" t="s">
        <v>1</v>
      </c>
      <c r="B244" s="7" t="s">
        <v>14</v>
      </c>
      <c r="C244" s="7" t="s">
        <v>11</v>
      </c>
      <c r="D244" s="8" t="s">
        <v>12</v>
      </c>
      <c r="E244" s="7" t="s">
        <v>10</v>
      </c>
      <c r="F244" s="8" t="s">
        <v>15</v>
      </c>
      <c r="G244" s="7" t="s">
        <v>9</v>
      </c>
      <c r="H244" s="7" t="s">
        <v>2</v>
      </c>
      <c r="I244" s="7" t="s">
        <v>8</v>
      </c>
      <c r="J244" s="8" t="s">
        <v>38</v>
      </c>
      <c r="K244" s="7" t="s">
        <v>7</v>
      </c>
    </row>
    <row r="245" spans="1:11" ht="12.75">
      <c r="A245" s="2" t="s">
        <v>4</v>
      </c>
      <c r="B245" s="7">
        <v>24</v>
      </c>
      <c r="C245" s="7">
        <v>10000</v>
      </c>
      <c r="D245" s="3">
        <f>K222</f>
        <v>-12.567464617115172</v>
      </c>
      <c r="E245" s="5">
        <v>120</v>
      </c>
      <c r="F245" s="6">
        <f>D245*1000000/86400/7.48*4/3.14159/(B245*B245/144)</f>
        <v>-6.189888484794637</v>
      </c>
      <c r="G245" s="3">
        <f>3.02*C245/POWER((B245/12),1.17)*POWER((ABS(F245/E245)),0.85)*F245/E245</f>
        <v>-55.709565216493985</v>
      </c>
      <c r="H245" s="3">
        <f>G245/D245</f>
        <v>4.432840426749653</v>
      </c>
      <c r="I245" s="3">
        <f>-$G$249/1.85/$H$249</f>
        <v>0.0005145467167147637</v>
      </c>
      <c r="J245" s="9">
        <f>I245</f>
        <v>0.0005145467167147637</v>
      </c>
      <c r="K245" s="9">
        <f>D245+J245</f>
        <v>-12.566950070398457</v>
      </c>
    </row>
    <row r="246" spans="1:11" ht="12.75">
      <c r="A246" s="2" t="s">
        <v>27</v>
      </c>
      <c r="B246" s="7">
        <v>24</v>
      </c>
      <c r="C246" s="7">
        <v>20000</v>
      </c>
      <c r="D246" s="3">
        <f>K223</f>
        <v>6.803195716485626</v>
      </c>
      <c r="E246" s="5">
        <v>120</v>
      </c>
      <c r="F246" s="6">
        <f>D246*1000000/86400/7.48*4/3.14159/(B246*B246/144)</f>
        <v>3.3507970070533646</v>
      </c>
      <c r="G246" s="3">
        <f>3.02*C246/POWER((B246/12),1.17)*POWER((ABS(F246/E246)),0.85)*F246/E246</f>
        <v>35.798972224939895</v>
      </c>
      <c r="H246" s="3">
        <f>G246/D246</f>
        <v>5.262081779918691</v>
      </c>
      <c r="I246" s="3">
        <f>-$G$249/1.85/$H$249</f>
        <v>0.0005145467167147637</v>
      </c>
      <c r="J246" s="9">
        <f>I246-I255</f>
        <v>0.000407121759864841</v>
      </c>
      <c r="K246" s="9">
        <f>D246+J246</f>
        <v>6.8036028382454905</v>
      </c>
    </row>
    <row r="247" spans="1:11" ht="12.75">
      <c r="A247" s="2" t="s">
        <v>28</v>
      </c>
      <c r="B247" s="7">
        <v>18</v>
      </c>
      <c r="C247" s="7">
        <v>10000</v>
      </c>
      <c r="D247" s="3">
        <f>K224</f>
        <v>5.432535383884827</v>
      </c>
      <c r="E247" s="5">
        <v>120</v>
      </c>
      <c r="F247" s="6">
        <f>D247*1000000/86400/7.48*4/3.14159/(B247*B247/144)</f>
        <v>4.756803273345897</v>
      </c>
      <c r="G247" s="3">
        <f>3.02*C247/POWER((B247/12),1.17)*POWER((ABS(F247/E247)),0.85)*F247/E247</f>
        <v>47.921231201170045</v>
      </c>
      <c r="H247" s="3">
        <f>G247/D247</f>
        <v>8.821153994380685</v>
      </c>
      <c r="I247" s="3">
        <f>-$G$249/1.85/$H$249</f>
        <v>0.0005145467167147637</v>
      </c>
      <c r="J247" s="9">
        <f>I247</f>
        <v>0.0005145467167147637</v>
      </c>
      <c r="K247" s="9">
        <f>D247+J247</f>
        <v>5.433049930601541</v>
      </c>
    </row>
    <row r="248" spans="1:11" ht="12.75">
      <c r="A248" s="2" t="s">
        <v>29</v>
      </c>
      <c r="B248" s="7">
        <v>18</v>
      </c>
      <c r="C248" s="7">
        <v>20000</v>
      </c>
      <c r="D248" s="3">
        <f>K225</f>
        <v>-2.7954680574708117</v>
      </c>
      <c r="E248" s="5">
        <v>120</v>
      </c>
      <c r="F248" s="6">
        <f>D248*1000000/86400/7.48*4/3.14159/(B248*B248/144)</f>
        <v>-2.447750574392387</v>
      </c>
      <c r="G248" s="3">
        <f>3.02*C248/POWER((B248/12),1.17)*POWER((ABS(F248/E248)),0.85)*F248/E248</f>
        <v>-28.037811296007067</v>
      </c>
      <c r="H248" s="3">
        <f>G248/D248</f>
        <v>10.029737675262211</v>
      </c>
      <c r="I248" s="3">
        <f>-$G$249/1.85/$H$249</f>
        <v>0.0005145467167147637</v>
      </c>
      <c r="J248" s="9">
        <f>I248-I239</f>
        <v>0.0003864698742513372</v>
      </c>
      <c r="K248" s="9">
        <f>D248+J248</f>
        <v>-2.7950815875965604</v>
      </c>
    </row>
    <row r="249" spans="6:11" ht="12.75">
      <c r="F249" s="6"/>
      <c r="G249" s="3">
        <f>SUM(G245:G248)</f>
        <v>-0.027173086391112378</v>
      </c>
      <c r="H249" s="3">
        <f>SUM(H245:H248)</f>
        <v>28.545813876311243</v>
      </c>
      <c r="I249" s="4"/>
      <c r="J249" s="4"/>
      <c r="K249" s="9"/>
    </row>
    <row r="250" spans="1:11" ht="12.75">
      <c r="A250" s="2" t="s">
        <v>36</v>
      </c>
      <c r="D250" s="3"/>
      <c r="E250" s="5"/>
      <c r="F250" s="6"/>
      <c r="G250" s="3"/>
      <c r="H250" s="3"/>
      <c r="I250" s="3"/>
      <c r="J250" s="3"/>
      <c r="K250" s="9"/>
    </row>
    <row r="251" spans="1:11" ht="12.75">
      <c r="A251" t="s">
        <v>1</v>
      </c>
      <c r="B251" s="7" t="s">
        <v>14</v>
      </c>
      <c r="C251" s="7" t="s">
        <v>11</v>
      </c>
      <c r="D251" s="8" t="s">
        <v>12</v>
      </c>
      <c r="E251" s="7" t="s">
        <v>10</v>
      </c>
      <c r="F251" s="8" t="s">
        <v>15</v>
      </c>
      <c r="G251" s="7" t="s">
        <v>9</v>
      </c>
      <c r="H251" s="7" t="s">
        <v>2</v>
      </c>
      <c r="I251" s="7" t="s">
        <v>8</v>
      </c>
      <c r="J251" s="8" t="s">
        <v>38</v>
      </c>
      <c r="K251" s="7" t="s">
        <v>7</v>
      </c>
    </row>
    <row r="252" spans="1:11" ht="12.75">
      <c r="A252" s="2" t="s">
        <v>5</v>
      </c>
      <c r="B252" s="7">
        <v>24</v>
      </c>
      <c r="C252" s="7">
        <v>10000</v>
      </c>
      <c r="D252" s="9">
        <f>K229</f>
        <v>3.6293396663992006</v>
      </c>
      <c r="E252" s="10">
        <v>120</v>
      </c>
      <c r="F252" s="11">
        <f>D252*1000000/86400/7.48*4/3.14159/(B252*B252/144)</f>
        <v>1.7875688130331613</v>
      </c>
      <c r="G252" s="9">
        <f>3.02*C252/POWER((B252/12),1.17)*POWER((ABS(F252/E252)),0.85)*F252/E252</f>
        <v>5.597610372687582</v>
      </c>
      <c r="H252" s="9">
        <f>G252/D252</f>
        <v>1.5423219889036106</v>
      </c>
      <c r="I252" s="9">
        <f>-$G$256/1.85/$H$256</f>
        <v>0.00010742495684992264</v>
      </c>
      <c r="J252" s="9">
        <f>I252</f>
        <v>0.00010742495684992264</v>
      </c>
      <c r="K252" s="9">
        <f>D252+J252</f>
        <v>3.6294470913560506</v>
      </c>
    </row>
    <row r="253" spans="1:11" ht="12.75">
      <c r="A253" s="2" t="s">
        <v>16</v>
      </c>
      <c r="B253" s="7">
        <v>18</v>
      </c>
      <c r="C253" s="7">
        <v>20000</v>
      </c>
      <c r="D253" s="9">
        <f>K230</f>
        <v>2.629339666399201</v>
      </c>
      <c r="E253" s="10">
        <v>120</v>
      </c>
      <c r="F253" s="11">
        <f>D253*1000000/86400/7.48*4/3.14159/(B253*B253/144)</f>
        <v>2.3022862527444676</v>
      </c>
      <c r="G253" s="9">
        <f>3.02*C253/POWER((B253/12),1.17)*POWER((ABS(F253/E253)),0.85)*F253/E253</f>
        <v>25.033386395849895</v>
      </c>
      <c r="H253" s="9">
        <f>G253/D253</f>
        <v>9.520788324063258</v>
      </c>
      <c r="I253" s="9">
        <f>-$G$256/1.85/$H$256</f>
        <v>0.00010742495684992264</v>
      </c>
      <c r="J253" s="9">
        <f>I253</f>
        <v>0.00010742495684992264</v>
      </c>
      <c r="K253" s="9">
        <f>D253+J253</f>
        <v>2.629447091356051</v>
      </c>
    </row>
    <row r="254" spans="1:11" ht="12.75">
      <c r="A254" s="2" t="s">
        <v>13</v>
      </c>
      <c r="B254" s="7">
        <v>18</v>
      </c>
      <c r="C254" s="7">
        <v>10000</v>
      </c>
      <c r="D254" s="9">
        <f>K231</f>
        <v>1.6293396673992009</v>
      </c>
      <c r="E254" s="10">
        <v>120</v>
      </c>
      <c r="F254" s="11">
        <f>D254*1000000/86400/7.48*4/3.14159/(B254*B254/144)</f>
        <v>1.4266723943055954</v>
      </c>
      <c r="G254" s="9">
        <f>3.02*C254/POWER((B254/12),1.17)*POWER((ABS(F254/E254)),0.85)*F254/E254</f>
        <v>5.164101167045646</v>
      </c>
      <c r="H254" s="9">
        <f>G254/D254</f>
        <v>3.169444205141543</v>
      </c>
      <c r="I254" s="9">
        <f>-$G$256/1.85/$H$256</f>
        <v>0.00010742495684992264</v>
      </c>
      <c r="J254" s="9">
        <f>I254</f>
        <v>0.00010742495684992264</v>
      </c>
      <c r="K254" s="9">
        <f>D254+J254</f>
        <v>1.629447092356051</v>
      </c>
    </row>
    <row r="255" spans="1:11" ht="12.75">
      <c r="A255" s="2" t="s">
        <v>30</v>
      </c>
      <c r="B255" s="7">
        <v>24</v>
      </c>
      <c r="C255" s="7">
        <v>20000</v>
      </c>
      <c r="D255" s="9">
        <f>K232</f>
        <v>-6.803195716485626</v>
      </c>
      <c r="E255" s="10">
        <v>120</v>
      </c>
      <c r="F255" s="11">
        <f>D255*1000000/86400/7.48*4/3.14159/(B255*B255/144)</f>
        <v>-3.3507970070533646</v>
      </c>
      <c r="G255" s="9">
        <f>3.02*C255/POWER((B255/12),1.17)*POWER((ABS(F255/E255)),0.85)*F255/E255</f>
        <v>-35.798972224939895</v>
      </c>
      <c r="H255" s="9">
        <f>G255/D255</f>
        <v>5.262081779918691</v>
      </c>
      <c r="I255" s="9">
        <f>-$G$256/1.85/$H$256</f>
        <v>0.00010742495684992264</v>
      </c>
      <c r="J255" s="9">
        <f>I255-I248</f>
        <v>-0.000407121759864841</v>
      </c>
      <c r="K255" s="9">
        <f>D255+J255</f>
        <v>-6.8036028382454905</v>
      </c>
    </row>
    <row r="256" spans="2:11" ht="12.75">
      <c r="B256" s="7"/>
      <c r="C256" s="7"/>
      <c r="D256" s="7"/>
      <c r="E256" s="7"/>
      <c r="F256" s="11"/>
      <c r="G256" s="9">
        <f>SUM(G252:G255)</f>
        <v>-0.0038742893567729197</v>
      </c>
      <c r="H256" s="9">
        <f>SUM(H252:H255)</f>
        <v>19.494636298027103</v>
      </c>
      <c r="I256" s="12"/>
      <c r="J256" s="12"/>
      <c r="K256" s="7"/>
    </row>
    <row r="257" ht="12.75">
      <c r="A257" s="2" t="s">
        <v>33</v>
      </c>
    </row>
    <row r="258" ht="12.75">
      <c r="A258" s="1" t="s">
        <v>44</v>
      </c>
    </row>
    <row r="259" ht="12.75">
      <c r="A259" s="2" t="s">
        <v>37</v>
      </c>
    </row>
    <row r="260" spans="1:11" ht="12.75">
      <c r="A260" t="s">
        <v>1</v>
      </c>
      <c r="B260" t="s">
        <v>14</v>
      </c>
      <c r="C260" t="s">
        <v>11</v>
      </c>
      <c r="D260" t="s">
        <v>12</v>
      </c>
      <c r="E260" t="s">
        <v>10</v>
      </c>
      <c r="F260" s="2" t="s">
        <v>15</v>
      </c>
      <c r="G260" t="s">
        <v>9</v>
      </c>
      <c r="H260" t="s">
        <v>2</v>
      </c>
      <c r="I260" t="s">
        <v>8</v>
      </c>
      <c r="J260" s="8" t="s">
        <v>38</v>
      </c>
      <c r="K260" s="7" t="s">
        <v>7</v>
      </c>
    </row>
    <row r="261" spans="1:11" ht="12.75">
      <c r="A261" s="2" t="s">
        <v>3</v>
      </c>
      <c r="B261" s="7">
        <v>18</v>
      </c>
      <c r="C261" s="7">
        <v>10000</v>
      </c>
      <c r="D261" s="3">
        <f>K238</f>
        <v>-6.271868482801898</v>
      </c>
      <c r="E261" s="5">
        <v>120</v>
      </c>
      <c r="F261" s="6">
        <f>D261*1000000/86400/7.48*4/3.14159/(B261*B261/144)</f>
        <v>-5.4917349673390605</v>
      </c>
      <c r="G261" s="3">
        <f>3.02*C261/POWER((B261/12),1.17)*POWER((ABS(F261/E261)),0.85)*F261/E261</f>
        <v>-62.51116157473215</v>
      </c>
      <c r="H261" s="3">
        <f>G261/D261</f>
        <v>9.96691205278684</v>
      </c>
      <c r="I261" s="3">
        <f>-$G$265/1.85/$H$265</f>
        <v>0.00016543744683191115</v>
      </c>
      <c r="J261" s="9">
        <f>I261</f>
        <v>0.00016543744683191115</v>
      </c>
      <c r="K261" s="9">
        <f>D261+J261</f>
        <v>-6.271703045355066</v>
      </c>
    </row>
    <row r="262" spans="1:11" ht="12.75">
      <c r="A262" s="2" t="s">
        <v>24</v>
      </c>
      <c r="B262" s="7">
        <v>18</v>
      </c>
      <c r="C262" s="7">
        <v>20000</v>
      </c>
      <c r="D262" s="3">
        <f>K239</f>
        <v>2.7950815875965604</v>
      </c>
      <c r="E262" s="5">
        <v>120</v>
      </c>
      <c r="F262" s="6">
        <f>D262*1000000/86400/7.48*4/3.14159/(B262*B262/144)</f>
        <v>2.447412176014285</v>
      </c>
      <c r="G262" s="3">
        <f>3.02*C262/POWER((B262/12),1.17)*POWER((ABS(F262/E262)),0.85)*F262/E262</f>
        <v>28.03064076314689</v>
      </c>
      <c r="H262" s="3">
        <f>G262/D262</f>
        <v>10.028559054424571</v>
      </c>
      <c r="I262" s="3">
        <f>-$G$265/1.85/$H$265</f>
        <v>0.00016543744683191115</v>
      </c>
      <c r="J262" s="9">
        <f>I262-I271</f>
        <v>0.00010063252297103991</v>
      </c>
      <c r="K262" s="9">
        <f>D262+J262</f>
        <v>2.7951822201195315</v>
      </c>
    </row>
    <row r="263" spans="1:11" ht="12.75">
      <c r="A263" s="2" t="s">
        <v>25</v>
      </c>
      <c r="B263" s="7">
        <v>18</v>
      </c>
      <c r="C263" s="7">
        <v>10000</v>
      </c>
      <c r="D263" s="3">
        <f>K240</f>
        <v>4.7281315181981025</v>
      </c>
      <c r="E263" s="5">
        <v>120</v>
      </c>
      <c r="F263" s="6">
        <f>D263*1000000/86400/7.48*4/3.14159/(B263*B263/144)</f>
        <v>4.140017485995902</v>
      </c>
      <c r="G263" s="3">
        <f>3.02*C263/POWER((B263/12),1.17)*POWER((ABS(F263/E263)),0.85)*F263/E263</f>
        <v>37.06371000825014</v>
      </c>
      <c r="H263" s="3">
        <f>G263/D263</f>
        <v>7.838976108341244</v>
      </c>
      <c r="I263" s="3">
        <f>-$G$265/1.85/$H$265</f>
        <v>0.00016543744683191115</v>
      </c>
      <c r="J263" s="9">
        <f>I263</f>
        <v>0.00016543744683191115</v>
      </c>
      <c r="K263" s="9">
        <f>D263+J263</f>
        <v>4.728296955644934</v>
      </c>
    </row>
    <row r="264" spans="1:11" ht="12.75">
      <c r="A264" s="2" t="s">
        <v>26</v>
      </c>
      <c r="B264" s="7">
        <v>18</v>
      </c>
      <c r="C264" s="7">
        <v>20000</v>
      </c>
      <c r="D264" s="3">
        <f>K241</f>
        <v>-0.7718684828018979</v>
      </c>
      <c r="E264" s="5">
        <v>120</v>
      </c>
      <c r="F264" s="6">
        <f>D264*1000000/86400/7.48*4/3.14159/(B264*B264/144)</f>
        <v>-0.6758587411093869</v>
      </c>
      <c r="G264" s="3">
        <f>3.02*C264/POWER((B264/12),1.17)*POWER((ABS(F264/E264)),0.85)*F264/E264</f>
        <v>-2.5927362524585</v>
      </c>
      <c r="H264" s="3">
        <f>G264/D264</f>
        <v>3.3590388909867337</v>
      </c>
      <c r="I264" s="3">
        <f>-$G$265/1.85/$H$265</f>
        <v>0.00016543744683191115</v>
      </c>
      <c r="J264" s="9">
        <f>I264</f>
        <v>0.00016543744683191115</v>
      </c>
      <c r="K264" s="9">
        <f>D264+J264</f>
        <v>-0.771703045355066</v>
      </c>
    </row>
    <row r="265" spans="6:11" ht="12.75">
      <c r="F265" s="6"/>
      <c r="G265" s="3">
        <f>SUM(G261:G264)</f>
        <v>-0.009547055793617254</v>
      </c>
      <c r="H265" s="3">
        <f>SUM(H261:H264)</f>
        <v>31.193486106539392</v>
      </c>
      <c r="I265" s="4"/>
      <c r="J265" s="4"/>
      <c r="K265" s="9"/>
    </row>
    <row r="266" spans="1:11" ht="12.75">
      <c r="A266" s="2" t="s">
        <v>35</v>
      </c>
      <c r="F266" s="6"/>
      <c r="H266" s="3"/>
      <c r="K266" s="9"/>
    </row>
    <row r="267" spans="1:11" ht="12.75">
      <c r="A267" t="s">
        <v>1</v>
      </c>
      <c r="B267" s="7" t="s">
        <v>14</v>
      </c>
      <c r="C267" s="7" t="s">
        <v>11</v>
      </c>
      <c r="D267" s="8" t="s">
        <v>12</v>
      </c>
      <c r="E267" s="7" t="s">
        <v>10</v>
      </c>
      <c r="F267" s="8" t="s">
        <v>15</v>
      </c>
      <c r="G267" s="7" t="s">
        <v>9</v>
      </c>
      <c r="H267" s="7" t="s">
        <v>2</v>
      </c>
      <c r="I267" s="7" t="s">
        <v>8</v>
      </c>
      <c r="J267" s="8" t="s">
        <v>38</v>
      </c>
      <c r="K267" s="7" t="s">
        <v>7</v>
      </c>
    </row>
    <row r="268" spans="1:11" ht="12.75">
      <c r="A268" s="2" t="s">
        <v>4</v>
      </c>
      <c r="B268" s="7">
        <v>24</v>
      </c>
      <c r="C268" s="7">
        <v>10000</v>
      </c>
      <c r="D268" s="3">
        <f>K245</f>
        <v>-12.566950070398457</v>
      </c>
      <c r="E268" s="5">
        <v>120</v>
      </c>
      <c r="F268" s="6">
        <f>D268*1000000/86400/7.48*4/3.14159/(B268*B268/144)</f>
        <v>-6.189635053661651</v>
      </c>
      <c r="G268" s="3">
        <f>3.02*C268/POWER((B268/12),1.17)*POWER((ABS(F268/E268)),0.85)*F268/E268</f>
        <v>-55.70534561846775</v>
      </c>
      <c r="H268" s="3">
        <f>G268/D268</f>
        <v>4.432686157453756</v>
      </c>
      <c r="I268" s="3">
        <f>-$G$272/1.85/$H$272</f>
        <v>6.480492386087124E-05</v>
      </c>
      <c r="J268" s="9">
        <f>I268</f>
        <v>6.480492386087124E-05</v>
      </c>
      <c r="K268" s="9">
        <f>D268+J268</f>
        <v>-12.566885265474596</v>
      </c>
    </row>
    <row r="269" spans="1:11" ht="12.75">
      <c r="A269" s="2" t="s">
        <v>27</v>
      </c>
      <c r="B269" s="7">
        <v>24</v>
      </c>
      <c r="C269" s="7">
        <v>20000</v>
      </c>
      <c r="D269" s="3">
        <f>K246</f>
        <v>6.8036028382454905</v>
      </c>
      <c r="E269" s="5">
        <v>120</v>
      </c>
      <c r="F269" s="6">
        <f>D269*1000000/86400/7.48*4/3.14159/(B269*B269/144)</f>
        <v>3.350997527872008</v>
      </c>
      <c r="G269" s="3">
        <f>3.02*C269/POWER((B269/12),1.17)*POWER((ABS(F269/E269)),0.85)*F269/E269</f>
        <v>35.80293559552842</v>
      </c>
      <c r="H269" s="3">
        <f>G269/D269</f>
        <v>5.262349441426428</v>
      </c>
      <c r="I269" s="3">
        <f>-$G$272/1.85/$H$272</f>
        <v>6.480492386087124E-05</v>
      </c>
      <c r="J269" s="9">
        <f>I269-I278</f>
        <v>-7.407937288484124E-05</v>
      </c>
      <c r="K269" s="9">
        <f>D269+J269</f>
        <v>6.803528758872606</v>
      </c>
    </row>
    <row r="270" spans="1:11" ht="12.75">
      <c r="A270" s="2" t="s">
        <v>28</v>
      </c>
      <c r="B270" s="7">
        <v>18</v>
      </c>
      <c r="C270" s="7">
        <v>10000</v>
      </c>
      <c r="D270" s="3">
        <f>K247</f>
        <v>5.433049930601541</v>
      </c>
      <c r="E270" s="5">
        <v>120</v>
      </c>
      <c r="F270" s="6">
        <f>D270*1000000/86400/7.48*4/3.14159/(B270*B270/144)</f>
        <v>4.757253817582316</v>
      </c>
      <c r="G270" s="3">
        <f>3.02*C270/POWER((B270/12),1.17)*POWER((ABS(F270/E270)),0.85)*F270/E270</f>
        <v>47.92962849645828</v>
      </c>
      <c r="H270" s="3">
        <f>G270/D270</f>
        <v>8.821864166293713</v>
      </c>
      <c r="I270" s="3">
        <f>-$G$272/1.85/$H$272</f>
        <v>6.480492386087124E-05</v>
      </c>
      <c r="J270" s="9">
        <f>I270</f>
        <v>6.480492386087124E-05</v>
      </c>
      <c r="K270" s="9">
        <f>D270+J270</f>
        <v>5.433114735525402</v>
      </c>
    </row>
    <row r="271" spans="1:11" ht="12.75">
      <c r="A271" s="2" t="s">
        <v>29</v>
      </c>
      <c r="B271" s="7">
        <v>18</v>
      </c>
      <c r="C271" s="7">
        <v>20000</v>
      </c>
      <c r="D271" s="3">
        <f>K248</f>
        <v>-2.7950815875965604</v>
      </c>
      <c r="E271" s="5">
        <v>120</v>
      </c>
      <c r="F271" s="6">
        <f>D271*1000000/86400/7.48*4/3.14159/(B271*B271/144)</f>
        <v>-2.447412176014285</v>
      </c>
      <c r="G271" s="3">
        <f>3.02*C271/POWER((B271/12),1.17)*POWER((ABS(F271/E271)),0.85)*F271/E271</f>
        <v>-28.03064076314689</v>
      </c>
      <c r="H271" s="3">
        <f>G271/D271</f>
        <v>10.028559054424571</v>
      </c>
      <c r="I271" s="3">
        <f>-$G$272/1.85/$H$272</f>
        <v>6.480492386087124E-05</v>
      </c>
      <c r="J271" s="9">
        <f>I271-I262</f>
        <v>-0.00010063252297103991</v>
      </c>
      <c r="K271" s="9">
        <f>D271+J271</f>
        <v>-2.7951822201195315</v>
      </c>
    </row>
    <row r="272" spans="6:11" ht="12.75">
      <c r="F272" s="6"/>
      <c r="G272" s="3">
        <f>SUM(G268:G271)</f>
        <v>-0.0034222896279487713</v>
      </c>
      <c r="H272" s="3">
        <f>SUM(H268:H271)</f>
        <v>28.545458819598466</v>
      </c>
      <c r="I272" s="4"/>
      <c r="J272" s="4"/>
      <c r="K272" s="9"/>
    </row>
    <row r="273" spans="1:11" ht="12.75">
      <c r="A273" s="2" t="s">
        <v>36</v>
      </c>
      <c r="D273" s="3"/>
      <c r="E273" s="5"/>
      <c r="F273" s="6"/>
      <c r="G273" s="3"/>
      <c r="H273" s="3"/>
      <c r="I273" s="3"/>
      <c r="J273" s="3"/>
      <c r="K273" s="9"/>
    </row>
    <row r="274" spans="1:11" ht="12.75">
      <c r="A274" t="s">
        <v>1</v>
      </c>
      <c r="B274" s="7" t="s">
        <v>14</v>
      </c>
      <c r="C274" s="7" t="s">
        <v>11</v>
      </c>
      <c r="D274" s="8" t="s">
        <v>12</v>
      </c>
      <c r="E274" s="7" t="s">
        <v>10</v>
      </c>
      <c r="F274" s="8" t="s">
        <v>15</v>
      </c>
      <c r="G274" s="7" t="s">
        <v>9</v>
      </c>
      <c r="H274" s="7" t="s">
        <v>2</v>
      </c>
      <c r="I274" s="7" t="s">
        <v>8</v>
      </c>
      <c r="J274" s="8" t="s">
        <v>38</v>
      </c>
      <c r="K274" s="7" t="s">
        <v>7</v>
      </c>
    </row>
    <row r="275" spans="1:11" ht="12.75">
      <c r="A275" s="2" t="s">
        <v>5</v>
      </c>
      <c r="B275" s="7">
        <v>24</v>
      </c>
      <c r="C275" s="7">
        <v>10000</v>
      </c>
      <c r="D275" s="9">
        <f>K252</f>
        <v>3.6294470913560506</v>
      </c>
      <c r="E275" s="10">
        <v>120</v>
      </c>
      <c r="F275" s="11">
        <f>D275*1000000/86400/7.48*4/3.14159/(B275*B275/144)</f>
        <v>1.7876217233475042</v>
      </c>
      <c r="G275" s="9">
        <f>3.02*C275/POWER((B275/12),1.17)*POWER((ABS(F275/E275)),0.85)*F275/E275</f>
        <v>5.59791689170866</v>
      </c>
      <c r="H275" s="9">
        <f>G275/D275</f>
        <v>1.5423607923754417</v>
      </c>
      <c r="I275" s="9">
        <f>-$G$279/1.85/$H$279</f>
        <v>0.00013888429674571248</v>
      </c>
      <c r="J275" s="9">
        <f>I275</f>
        <v>0.00013888429674571248</v>
      </c>
      <c r="K275" s="9">
        <f>D275+J275</f>
        <v>3.6295859756527964</v>
      </c>
    </row>
    <row r="276" spans="1:11" ht="12.75">
      <c r="A276" s="2" t="s">
        <v>16</v>
      </c>
      <c r="B276" s="7">
        <v>18</v>
      </c>
      <c r="C276" s="7">
        <v>20000</v>
      </c>
      <c r="D276" s="9">
        <f>K253</f>
        <v>2.629447091356051</v>
      </c>
      <c r="E276" s="10">
        <v>120</v>
      </c>
      <c r="F276" s="11">
        <f>D276*1000000/86400/7.48*4/3.14159/(B276*B276/144)</f>
        <v>2.302380315525522</v>
      </c>
      <c r="G276" s="9">
        <f>3.02*C276/POWER((B276/12),1.17)*POWER((ABS(F276/E276)),0.85)*F276/E276</f>
        <v>25.035278553713056</v>
      </c>
      <c r="H276" s="9">
        <f>G276/D276</f>
        <v>9.52111895919607</v>
      </c>
      <c r="I276" s="9">
        <f>-$G$279/1.85/$H$279</f>
        <v>0.00013888429674571248</v>
      </c>
      <c r="J276" s="9">
        <f>I276</f>
        <v>0.00013888429674571248</v>
      </c>
      <c r="K276" s="9">
        <f>D276+J276</f>
        <v>2.629585975652797</v>
      </c>
    </row>
    <row r="277" spans="1:11" ht="12.75">
      <c r="A277" s="2" t="s">
        <v>13</v>
      </c>
      <c r="B277" s="7">
        <v>18</v>
      </c>
      <c r="C277" s="7">
        <v>10000</v>
      </c>
      <c r="D277" s="9">
        <f>K254</f>
        <v>1.629447092356051</v>
      </c>
      <c r="E277" s="10">
        <v>120</v>
      </c>
      <c r="F277" s="11">
        <f>D277*1000000/86400/7.48*4/3.14159/(B277*B277/144)</f>
        <v>1.4267664570866496</v>
      </c>
      <c r="G277" s="9">
        <f>3.02*C277/POWER((B277/12),1.17)*POWER((ABS(F277/E277)),0.85)*F277/E277</f>
        <v>5.164731067898405</v>
      </c>
      <c r="H277" s="9">
        <f>G277/D277</f>
        <v>3.169621825787921</v>
      </c>
      <c r="I277" s="9">
        <f>-$G$279/1.85/$H$279</f>
        <v>0.00013888429674571248</v>
      </c>
      <c r="J277" s="9">
        <f>I277</f>
        <v>0.00013888429674571248</v>
      </c>
      <c r="K277" s="9">
        <f>D277+J277</f>
        <v>1.6295859766527967</v>
      </c>
    </row>
    <row r="278" spans="1:11" ht="12.75">
      <c r="A278" s="2" t="s">
        <v>30</v>
      </c>
      <c r="B278" s="7">
        <v>24</v>
      </c>
      <c r="C278" s="7">
        <v>20000</v>
      </c>
      <c r="D278" s="9">
        <f>K255</f>
        <v>-6.8036028382454905</v>
      </c>
      <c r="E278" s="10">
        <v>120</v>
      </c>
      <c r="F278" s="11">
        <f>D278*1000000/86400/7.48*4/3.14159/(B278*B278/144)</f>
        <v>-3.350997527872008</v>
      </c>
      <c r="G278" s="9">
        <f>3.02*C278/POWER((B278/12),1.17)*POWER((ABS(F278/E278)),0.85)*F278/E278</f>
        <v>-35.80293559552842</v>
      </c>
      <c r="H278" s="9">
        <f>G278/D278</f>
        <v>5.262349441426428</v>
      </c>
      <c r="I278" s="9">
        <f>-$G$279/1.85/$H$279</f>
        <v>0.00013888429674571248</v>
      </c>
      <c r="J278" s="9">
        <f>I278-I271</f>
        <v>7.407937288484124E-05</v>
      </c>
      <c r="K278" s="9">
        <f>D278+J278</f>
        <v>-6.803528758872606</v>
      </c>
    </row>
    <row r="279" spans="2:11" ht="12.75">
      <c r="B279" s="7"/>
      <c r="C279" s="7"/>
      <c r="D279" s="7"/>
      <c r="E279" s="7"/>
      <c r="F279" s="11"/>
      <c r="G279" s="9">
        <f>SUM(G275:G278)</f>
        <v>-0.005009082208296434</v>
      </c>
      <c r="H279" s="9">
        <f>SUM(H275:H278)</f>
        <v>19.49545101878586</v>
      </c>
      <c r="I279" s="12"/>
      <c r="J279" s="12"/>
      <c r="K279" s="7"/>
    </row>
    <row r="284" ht="12.75">
      <c r="G284" s="13"/>
    </row>
    <row r="287" spans="6:9" ht="12.75">
      <c r="F287" s="2" t="s">
        <v>49</v>
      </c>
      <c r="G287" s="2" t="s">
        <v>50</v>
      </c>
      <c r="H287" s="2" t="s">
        <v>51</v>
      </c>
      <c r="I287" s="2" t="s">
        <v>52</v>
      </c>
    </row>
    <row r="288" spans="7:9" ht="12.75">
      <c r="G288" s="3">
        <v>37.06371000825014</v>
      </c>
      <c r="H288" s="3">
        <v>37.06371000825014</v>
      </c>
      <c r="I288" s="3">
        <v>-62.51116157473215</v>
      </c>
    </row>
    <row r="289" spans="7:9" ht="12.75">
      <c r="G289" s="3">
        <v>35.80293559552842</v>
      </c>
      <c r="H289" s="3">
        <v>55.7053456184678</v>
      </c>
      <c r="I289" s="3">
        <v>-2.5927362524585</v>
      </c>
    </row>
    <row r="290" spans="7:9" ht="12.75">
      <c r="G290" s="3">
        <v>47.92962849645828</v>
      </c>
      <c r="H290" s="3">
        <v>28.0306407631469</v>
      </c>
      <c r="I290" s="3">
        <v>-55.70534561846775</v>
      </c>
    </row>
    <row r="291" spans="6:9" ht="12.75">
      <c r="F291" s="2" t="s">
        <v>48</v>
      </c>
      <c r="G291" s="3">
        <f>SUM(G288:G290)</f>
        <v>120.79627410023683</v>
      </c>
      <c r="H291" s="3">
        <f>SUM(H288:H290)</f>
        <v>120.79969638986483</v>
      </c>
      <c r="I291" s="3">
        <f>SUM(I288:I290)</f>
        <v>-120.80924344565841</v>
      </c>
    </row>
  </sheetData>
  <sheetProtection/>
  <printOptions/>
  <pageMargins left="0.75" right="0.75" top="1" bottom="1" header="0.5" footer="0.5"/>
  <pageSetup horizontalDpi="600" verticalDpi="600" orientation="landscape" r:id="rId1"/>
  <rowBreaks count="11" manualBreakCount="11">
    <brk id="26" max="255" man="1"/>
    <brk id="49" max="255" man="1"/>
    <brk id="72" max="255" man="1"/>
    <brk id="95" max="255" man="1"/>
    <brk id="118" max="255" man="1"/>
    <brk id="141" max="255" man="1"/>
    <brk id="164" max="255" man="1"/>
    <brk id="187" max="255" man="1"/>
    <brk id="210" max="255" man="1"/>
    <brk id="233" max="255" man="1"/>
    <brk id="2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43"/>
  <sheetViews>
    <sheetView zoomScalePageLayoutView="0" workbookViewId="0" topLeftCell="A228">
      <selection activeCell="A256" sqref="A256"/>
    </sheetView>
  </sheetViews>
  <sheetFormatPr defaultColWidth="9.140625" defaultRowHeight="12.75"/>
  <cols>
    <col min="4" max="4" width="11.7109375" style="0" bestFit="1" customWidth="1"/>
    <col min="9" max="9" width="14.7109375" style="0" bestFit="1" customWidth="1"/>
    <col min="10" max="10" width="15.7109375" style="0" bestFit="1" customWidth="1"/>
    <col min="11" max="11" width="11.8515625" style="0" bestFit="1" customWidth="1"/>
  </cols>
  <sheetData>
    <row r="1" spans="1:7" ht="12.75">
      <c r="A1" s="1" t="s">
        <v>0</v>
      </c>
      <c r="B1" s="1"/>
      <c r="C1" s="1"/>
      <c r="F1" s="1"/>
      <c r="G1" t="s">
        <v>6</v>
      </c>
    </row>
    <row r="2" spans="1:6" ht="12.75">
      <c r="A2" s="1"/>
      <c r="B2" s="1"/>
      <c r="C2" s="1"/>
      <c r="F2" s="1"/>
    </row>
    <row r="3" spans="1:11" ht="12.75">
      <c r="A3" s="2" t="s">
        <v>34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2:11" ht="12.75">
      <c r="B4" s="7"/>
      <c r="C4" s="7"/>
      <c r="D4" s="7"/>
      <c r="E4" s="7"/>
      <c r="F4" s="8"/>
      <c r="G4" s="7"/>
      <c r="H4" s="7"/>
      <c r="I4" s="7"/>
      <c r="J4" s="7"/>
      <c r="K4" s="7"/>
    </row>
    <row r="5" spans="1:3" ht="12.75">
      <c r="A5" s="1" t="s">
        <v>17</v>
      </c>
      <c r="B5" s="2"/>
      <c r="C5" s="2"/>
    </row>
    <row r="6" ht="12.75">
      <c r="A6" s="2" t="s">
        <v>23</v>
      </c>
    </row>
    <row r="7" spans="1:11" ht="12.75">
      <c r="A7" t="s">
        <v>1</v>
      </c>
      <c r="B7" s="7" t="s">
        <v>14</v>
      </c>
      <c r="C7" s="7" t="s">
        <v>11</v>
      </c>
      <c r="D7" s="7" t="s">
        <v>12</v>
      </c>
      <c r="E7" s="7" t="s">
        <v>10</v>
      </c>
      <c r="F7" s="8" t="s">
        <v>15</v>
      </c>
      <c r="G7" s="7" t="s">
        <v>9</v>
      </c>
      <c r="H7" s="7" t="s">
        <v>2</v>
      </c>
      <c r="I7" s="7" t="s">
        <v>8</v>
      </c>
      <c r="J7" s="8" t="s">
        <v>38</v>
      </c>
      <c r="K7" s="7" t="s">
        <v>7</v>
      </c>
    </row>
    <row r="8" spans="1:11" ht="12.75">
      <c r="A8" s="2" t="s">
        <v>4</v>
      </c>
      <c r="B8" s="7">
        <v>24</v>
      </c>
      <c r="C8" s="7">
        <v>10000</v>
      </c>
      <c r="D8" s="9">
        <v>-18</v>
      </c>
      <c r="E8" s="10">
        <v>120</v>
      </c>
      <c r="F8" s="11">
        <f>D8*1000000/86400/7.48*4/3.14159/(B8*B8/144)</f>
        <v>-8.865590325559172</v>
      </c>
      <c r="G8" s="9">
        <f>3.02*(C8/(B8/12)^1.17)*(ABS(F8/E8)^0.85)*(F8/E8)</f>
        <v>-108.28684782465564</v>
      </c>
      <c r="H8" s="9">
        <f>G8/D8</f>
        <v>6.0159359902586464</v>
      </c>
      <c r="I8" s="9">
        <f>-$G$12/1.85/$H$12</f>
        <v>7.565180792006517</v>
      </c>
      <c r="J8" s="9">
        <f>I8</f>
        <v>7.565180792006517</v>
      </c>
      <c r="K8" s="9">
        <f>D8+J8</f>
        <v>-10.434819207993483</v>
      </c>
    </row>
    <row r="9" spans="1:11" ht="12.75">
      <c r="A9" s="2" t="s">
        <v>27</v>
      </c>
      <c r="B9" s="7">
        <v>24</v>
      </c>
      <c r="C9" s="7">
        <v>20000</v>
      </c>
      <c r="D9" s="9">
        <v>3</v>
      </c>
      <c r="E9" s="10">
        <v>120</v>
      </c>
      <c r="F9" s="11">
        <f>D9*1000000/86400/7.48*4/3.14159/(B9*B9/144)</f>
        <v>1.4775983875931953</v>
      </c>
      <c r="G9" s="9">
        <f>3.02*(C9/(B9/12)^1.17)*(ABS(F9/E9)^0.85)*(F9/E9)</f>
        <v>7.87092717703981</v>
      </c>
      <c r="H9" s="9">
        <f>G9/D9</f>
        <v>2.6236423923466035</v>
      </c>
      <c r="I9" s="9">
        <f>-$G$12/1.85/$H$12</f>
        <v>7.565180792006517</v>
      </c>
      <c r="J9" s="9">
        <f>I9-I18</f>
        <v>7.437634714441963</v>
      </c>
      <c r="K9" s="9">
        <f aca="true" t="shared" si="0" ref="K9:K18">D9+J9</f>
        <v>10.437634714441963</v>
      </c>
    </row>
    <row r="10" spans="1:11" ht="12.75">
      <c r="A10" s="2" t="s">
        <v>28</v>
      </c>
      <c r="B10" s="7">
        <v>18</v>
      </c>
      <c r="C10" s="7">
        <v>10000</v>
      </c>
      <c r="D10" s="9">
        <v>1E-09</v>
      </c>
      <c r="E10" s="10">
        <v>120</v>
      </c>
      <c r="F10" s="11">
        <f>D10*1000000/86400/7.48*4/3.14159/(B10*B10/144)</f>
        <v>8.756138593144861E-10</v>
      </c>
      <c r="G10" s="9">
        <f>3.02*(C10/(B10/12)^1.17)*(ABS(F10/E10)^0.85)*(F10/E10)</f>
        <v>4.6856864597547186E-17</v>
      </c>
      <c r="H10" s="9">
        <f>G10/D10</f>
        <v>4.6856864597547185E-08</v>
      </c>
      <c r="I10" s="9">
        <f>-$G$12/1.85/$H$12</f>
        <v>7.565180792006517</v>
      </c>
      <c r="J10" s="9">
        <f>I10</f>
        <v>7.565180792006517</v>
      </c>
      <c r="K10" s="9">
        <f t="shared" si="0"/>
        <v>7.565180793006517</v>
      </c>
    </row>
    <row r="11" spans="1:11" ht="12.75">
      <c r="A11" s="2" t="s">
        <v>29</v>
      </c>
      <c r="B11" s="7">
        <v>18</v>
      </c>
      <c r="C11" s="7">
        <v>20000</v>
      </c>
      <c r="D11" s="9">
        <v>-14.5</v>
      </c>
      <c r="E11" s="10">
        <v>120</v>
      </c>
      <c r="F11" s="11">
        <f>D11*1000000/86400/7.48*4/3.14159/(B11*B11/144)</f>
        <v>-12.69640096006005</v>
      </c>
      <c r="G11" s="9">
        <f>3.02*(C11/(B11/12)^1.17)*(ABS(F11/E11)^0.85)*(F11/E11)</f>
        <v>-589.2967208241754</v>
      </c>
      <c r="H11" s="9">
        <f>G11/D11</f>
        <v>40.641153160287956</v>
      </c>
      <c r="I11" s="9">
        <f>-$G$12/1.85/$H$12</f>
        <v>7.565180792006517</v>
      </c>
      <c r="J11" s="9">
        <f>I11</f>
        <v>7.565180792006517</v>
      </c>
      <c r="K11" s="9">
        <f t="shared" si="0"/>
        <v>-6.934819207993483</v>
      </c>
    </row>
    <row r="12" spans="2:11" ht="12.75">
      <c r="B12" s="7"/>
      <c r="C12" s="7"/>
      <c r="D12" s="7"/>
      <c r="E12" s="7"/>
      <c r="F12" s="11"/>
      <c r="G12" s="9">
        <f>SUM(G8:G11)</f>
        <v>-689.7126414717912</v>
      </c>
      <c r="H12" s="9">
        <f>SUM(H8:H11)</f>
        <v>49.280731589750076</v>
      </c>
      <c r="I12" s="12"/>
      <c r="J12" s="12"/>
      <c r="K12" s="9"/>
    </row>
    <row r="13" spans="1:11" ht="12.75">
      <c r="A13" s="2" t="s">
        <v>31</v>
      </c>
      <c r="B13" s="7"/>
      <c r="C13" s="7"/>
      <c r="D13" s="7"/>
      <c r="E13" s="7"/>
      <c r="F13" s="7"/>
      <c r="G13" s="7"/>
      <c r="H13" s="7"/>
      <c r="I13" s="7"/>
      <c r="J13" s="7"/>
      <c r="K13" s="9"/>
    </row>
    <row r="14" spans="1:11" ht="12.75">
      <c r="A14" t="s">
        <v>1</v>
      </c>
      <c r="B14" s="7" t="s">
        <v>14</v>
      </c>
      <c r="C14" s="7" t="s">
        <v>11</v>
      </c>
      <c r="D14" s="7" t="s">
        <v>12</v>
      </c>
      <c r="E14" s="7" t="s">
        <v>10</v>
      </c>
      <c r="F14" s="8" t="s">
        <v>15</v>
      </c>
      <c r="G14" s="7" t="s">
        <v>9</v>
      </c>
      <c r="H14" s="7" t="s">
        <v>2</v>
      </c>
      <c r="I14" s="7" t="s">
        <v>8</v>
      </c>
      <c r="J14" s="8" t="s">
        <v>38</v>
      </c>
      <c r="K14" s="7" t="s">
        <v>7</v>
      </c>
    </row>
    <row r="15" spans="1:11" ht="12.75">
      <c r="A15" s="2" t="s">
        <v>5</v>
      </c>
      <c r="B15" s="7">
        <v>24</v>
      </c>
      <c r="C15" s="7">
        <v>10000</v>
      </c>
      <c r="D15" s="9">
        <v>2</v>
      </c>
      <c r="E15" s="10">
        <v>120</v>
      </c>
      <c r="F15" s="11">
        <f>D15*1000000/86400/7.48*4/3.14159/(B15*B15/144)</f>
        <v>0.9850655917287969</v>
      </c>
      <c r="G15" s="9">
        <f>3.02*(C15/(B15/12)^1.17)*(ABS(F15/E15)^0.85)*(F15/E15)</f>
        <v>1.8587760555931878</v>
      </c>
      <c r="H15" s="9">
        <f>G15/D15</f>
        <v>0.9293880277965939</v>
      </c>
      <c r="I15" s="9">
        <f>-$G$19/1.85/$H$19</f>
        <v>0.1275460775645543</v>
      </c>
      <c r="J15" s="9">
        <f>I15</f>
        <v>0.1275460775645543</v>
      </c>
      <c r="K15" s="9">
        <f t="shared" si="0"/>
        <v>2.1275460775645545</v>
      </c>
    </row>
    <row r="16" spans="1:11" ht="12.75">
      <c r="A16" s="2" t="s">
        <v>16</v>
      </c>
      <c r="B16" s="7">
        <v>18</v>
      </c>
      <c r="C16" s="7">
        <v>20000</v>
      </c>
      <c r="D16" s="9">
        <v>1</v>
      </c>
      <c r="E16" s="10">
        <v>120</v>
      </c>
      <c r="F16" s="11">
        <f>D16*1000000/86400/7.48*4/3.14159/(B16*B16/144)</f>
        <v>0.8756138593144862</v>
      </c>
      <c r="G16" s="9">
        <f>3.02*(C16/(B16/12)^1.17)*(ABS(F16/E16)^0.85)*(F16/E16)</f>
        <v>4.1860385190727305</v>
      </c>
      <c r="H16" s="9">
        <f>G16/D16</f>
        <v>4.1860385190727305</v>
      </c>
      <c r="I16" s="9">
        <f>-$G$19/1.85/$H$19</f>
        <v>0.1275460775645543</v>
      </c>
      <c r="J16" s="9">
        <f>I16</f>
        <v>0.1275460775645543</v>
      </c>
      <c r="K16" s="9">
        <f t="shared" si="0"/>
        <v>1.1275460775645543</v>
      </c>
    </row>
    <row r="17" spans="1:11" ht="12.75">
      <c r="A17" s="2" t="s">
        <v>13</v>
      </c>
      <c r="B17" s="7">
        <v>18</v>
      </c>
      <c r="C17" s="7">
        <v>10000</v>
      </c>
      <c r="D17" s="9">
        <v>1E-09</v>
      </c>
      <c r="E17" s="10">
        <v>120</v>
      </c>
      <c r="F17" s="11">
        <f>D17*1000000/86400/7.48*4/3.14159/(B17*B17/144)</f>
        <v>8.756138593144861E-10</v>
      </c>
      <c r="G17" s="9">
        <f>3.02*(C17/(B17/12)^1.17)*(ABS(F17/E17)^0.85)*(F17/E17)</f>
        <v>4.6856864597547186E-17</v>
      </c>
      <c r="H17" s="9">
        <f>G17/D17</f>
        <v>4.6856864597547185E-08</v>
      </c>
      <c r="I17" s="9">
        <f>-$G$19/1.85/$H$19</f>
        <v>0.1275460775645543</v>
      </c>
      <c r="J17" s="9">
        <f>I17</f>
        <v>0.1275460775645543</v>
      </c>
      <c r="K17" s="9">
        <f t="shared" si="0"/>
        <v>0.1275460785645543</v>
      </c>
    </row>
    <row r="18" spans="1:11" ht="12.75">
      <c r="A18" s="2" t="s">
        <v>30</v>
      </c>
      <c r="B18" s="7">
        <v>24</v>
      </c>
      <c r="C18" s="7">
        <v>20000</v>
      </c>
      <c r="D18" s="9">
        <v>-3</v>
      </c>
      <c r="E18" s="10">
        <v>120</v>
      </c>
      <c r="F18" s="11">
        <f>D18*1000000/86400/7.48*4/3.14159/(B18*B18/144)</f>
        <v>-1.4775983875931953</v>
      </c>
      <c r="G18" s="9">
        <f>3.02*(C18/(B18/12)^1.17)*(ABS(F18/E18)^0.85)*(F18/E18)</f>
        <v>-7.87092717703981</v>
      </c>
      <c r="H18" s="9">
        <f>G18/D18</f>
        <v>2.6236423923466035</v>
      </c>
      <c r="I18" s="9">
        <f>-$G$19/1.85/$H$19</f>
        <v>0.1275460775645543</v>
      </c>
      <c r="J18" s="9">
        <f>I18-I9</f>
        <v>-7.437634714441963</v>
      </c>
      <c r="K18" s="9">
        <f t="shared" si="0"/>
        <v>-10.437634714441963</v>
      </c>
    </row>
    <row r="19" spans="2:11" ht="12.75">
      <c r="B19" s="7"/>
      <c r="C19" s="7"/>
      <c r="D19" s="7"/>
      <c r="E19" s="7"/>
      <c r="F19" s="11"/>
      <c r="G19" s="9">
        <f>SUM(G15:G18)</f>
        <v>-1.8261126023738923</v>
      </c>
      <c r="H19" s="9">
        <f>SUM(H15:H18)</f>
        <v>7.739068986072792</v>
      </c>
      <c r="I19" s="12"/>
      <c r="J19" s="12"/>
      <c r="K19" s="9"/>
    </row>
    <row r="20" spans="1:11" ht="12.75">
      <c r="A20" s="2" t="s">
        <v>34</v>
      </c>
      <c r="B20" s="7"/>
      <c r="C20" s="7"/>
      <c r="D20" s="9"/>
      <c r="E20" s="10"/>
      <c r="F20" s="11"/>
      <c r="G20" s="9"/>
      <c r="H20" s="9"/>
      <c r="I20" s="9"/>
      <c r="J20" s="9"/>
      <c r="K20" s="9"/>
    </row>
    <row r="21" spans="1:6" ht="12.75">
      <c r="A21" s="1" t="s">
        <v>18</v>
      </c>
      <c r="F21" s="6"/>
    </row>
    <row r="22" spans="1:6" ht="12.75">
      <c r="A22" s="2" t="s">
        <v>37</v>
      </c>
      <c r="F22" s="6"/>
    </row>
    <row r="23" spans="1:11" ht="12.75">
      <c r="A23" t="s">
        <v>1</v>
      </c>
      <c r="B23" t="s">
        <v>14</v>
      </c>
      <c r="C23" t="s">
        <v>11</v>
      </c>
      <c r="D23" t="s">
        <v>12</v>
      </c>
      <c r="E23" t="s">
        <v>10</v>
      </c>
      <c r="F23" s="2" t="s">
        <v>15</v>
      </c>
      <c r="G23" t="s">
        <v>9</v>
      </c>
      <c r="H23" t="s">
        <v>2</v>
      </c>
      <c r="I23" t="s">
        <v>8</v>
      </c>
      <c r="J23" s="8" t="s">
        <v>38</v>
      </c>
      <c r="K23" s="7" t="s">
        <v>7</v>
      </c>
    </row>
    <row r="24" spans="1:11" ht="12.75">
      <c r="A24" s="2" t="s">
        <v>4</v>
      </c>
      <c r="B24" s="7">
        <v>18</v>
      </c>
      <c r="C24" s="7">
        <v>10000</v>
      </c>
      <c r="D24" s="3">
        <f>K8</f>
        <v>-10.434819207993483</v>
      </c>
      <c r="E24" s="5">
        <v>120</v>
      </c>
      <c r="F24" s="6">
        <f>D24*1000000/86400/7.48*4/3.14159/(B24*B24/144)</f>
        <v>-9.136872317960103</v>
      </c>
      <c r="G24" s="3">
        <f>3.02*C24/POWER((B24/12),1.17)*POWER((ABS(F24/E24)),0.85)*F24/E24</f>
        <v>-160.31359131343257</v>
      </c>
      <c r="H24" s="3">
        <f>G24/D24</f>
        <v>15.363331948350963</v>
      </c>
      <c r="I24" s="3">
        <f>-$G$28/1.85/$H$28</f>
        <v>-0.6686534307235213</v>
      </c>
      <c r="J24" s="9">
        <f>I24</f>
        <v>-0.6686534307235213</v>
      </c>
      <c r="K24" s="9">
        <f>D24+J24</f>
        <v>-11.103472638717005</v>
      </c>
    </row>
    <row r="25" spans="1:11" ht="12.75">
      <c r="A25" s="2" t="s">
        <v>27</v>
      </c>
      <c r="B25" s="7">
        <v>18</v>
      </c>
      <c r="C25" s="7">
        <v>20000</v>
      </c>
      <c r="D25" s="3">
        <f>K9</f>
        <v>10.437634714441963</v>
      </c>
      <c r="E25" s="5">
        <v>120</v>
      </c>
      <c r="F25" s="6">
        <f>D25*1000000/86400/7.48*4/3.14159/(B25*B25/144)</f>
        <v>9.139337614427381</v>
      </c>
      <c r="G25" s="3">
        <f>3.02*C25/POWER((B25/12),1.17)*POWER((ABS(F25/E25)),0.85)*F25/E25</f>
        <v>320.7872465521279</v>
      </c>
      <c r="H25" s="3">
        <f>G25/D25</f>
        <v>30.733710781071196</v>
      </c>
      <c r="I25" s="3">
        <f>-$G$28/1.85/$H$28</f>
        <v>-0.6686534307235213</v>
      </c>
      <c r="J25" s="9">
        <f>I25-I34</f>
        <v>-5.832923580607823</v>
      </c>
      <c r="K25" s="9">
        <f aca="true" t="shared" si="1" ref="K25:K34">D25+J25</f>
        <v>4.604711133834139</v>
      </c>
    </row>
    <row r="26" spans="1:11" ht="12.75">
      <c r="A26" s="2" t="s">
        <v>28</v>
      </c>
      <c r="B26" s="7">
        <v>18</v>
      </c>
      <c r="C26" s="7">
        <v>10000</v>
      </c>
      <c r="D26" s="3">
        <f>K10</f>
        <v>7.565180793006517</v>
      </c>
      <c r="E26" s="5">
        <v>120</v>
      </c>
      <c r="F26" s="6">
        <f>D26*1000000/86400/7.48*4/3.14159/(B26*B26/144)</f>
        <v>6.624177150576261</v>
      </c>
      <c r="G26" s="3">
        <f>3.02*C26/POWER((B26/12),1.17)*POWER((ABS(F26/E26)),0.85)*F26/E26</f>
        <v>88.42782650704551</v>
      </c>
      <c r="H26" s="3">
        <f>G26/D26</f>
        <v>11.688792234653649</v>
      </c>
      <c r="I26" s="3">
        <f>-$G$28/1.85/$H$28</f>
        <v>-0.6686534307235213</v>
      </c>
      <c r="J26" s="9">
        <f>I26</f>
        <v>-0.6686534307235213</v>
      </c>
      <c r="K26" s="9">
        <f t="shared" si="1"/>
        <v>6.8965273622829955</v>
      </c>
    </row>
    <row r="27" spans="1:11" ht="12.75">
      <c r="A27" s="2" t="s">
        <v>29</v>
      </c>
      <c r="B27" s="7">
        <v>18</v>
      </c>
      <c r="C27" s="7">
        <v>20000</v>
      </c>
      <c r="D27" s="3">
        <f>K11</f>
        <v>-6.934819207993483</v>
      </c>
      <c r="E27" s="5">
        <v>120</v>
      </c>
      <c r="F27" s="6">
        <f>D27*1000000/86400/7.48*4/3.14159/(B27*B27/144)</f>
        <v>-6.072223810359401</v>
      </c>
      <c r="G27" s="3">
        <f>3.02*C27/POWER((B27/12),1.17)*POWER((ABS(F27/E27)),0.85)*F27/E27</f>
        <v>-150.56299169962696</v>
      </c>
      <c r="H27" s="3">
        <f>G27/D27</f>
        <v>21.711163216206003</v>
      </c>
      <c r="I27" s="3">
        <f>-$G$28/1.85/$H$28</f>
        <v>-0.6686534307235213</v>
      </c>
      <c r="J27" s="9">
        <f>I27</f>
        <v>-0.6686534307235213</v>
      </c>
      <c r="K27" s="9">
        <f t="shared" si="1"/>
        <v>-7.603472638717005</v>
      </c>
    </row>
    <row r="28" spans="6:11" ht="12.75">
      <c r="F28" s="6"/>
      <c r="G28" s="3">
        <f>SUM(G24:G27)</f>
        <v>98.33849004611389</v>
      </c>
      <c r="H28" s="3">
        <f>SUM(H24:H27)</f>
        <v>79.4969981802818</v>
      </c>
      <c r="I28" s="4"/>
      <c r="J28" s="4"/>
      <c r="K28" s="9"/>
    </row>
    <row r="29" spans="1:11" ht="12.75">
      <c r="A29" s="2" t="s">
        <v>35</v>
      </c>
      <c r="F29" s="6"/>
      <c r="H29" s="3"/>
      <c r="K29" s="9"/>
    </row>
    <row r="30" spans="1:11" ht="12.75">
      <c r="A30" t="s">
        <v>1</v>
      </c>
      <c r="B30" s="7" t="s">
        <v>14</v>
      </c>
      <c r="C30" s="7" t="s">
        <v>11</v>
      </c>
      <c r="D30" s="7" t="s">
        <v>12</v>
      </c>
      <c r="E30" s="7" t="s">
        <v>10</v>
      </c>
      <c r="F30" s="8" t="s">
        <v>15</v>
      </c>
      <c r="G30" s="7" t="s">
        <v>9</v>
      </c>
      <c r="H30" s="7" t="s">
        <v>2</v>
      </c>
      <c r="I30" s="7" t="s">
        <v>8</v>
      </c>
      <c r="J30" s="8" t="s">
        <v>38</v>
      </c>
      <c r="K30" s="7" t="s">
        <v>7</v>
      </c>
    </row>
    <row r="31" spans="1:11" ht="12.75">
      <c r="A31" s="2" t="s">
        <v>5</v>
      </c>
      <c r="B31" s="7">
        <v>24</v>
      </c>
      <c r="C31" s="7">
        <v>10000</v>
      </c>
      <c r="D31" s="3">
        <f>K15</f>
        <v>2.1275460775645545</v>
      </c>
      <c r="E31" s="5">
        <v>120</v>
      </c>
      <c r="F31" s="6">
        <f>D31*1000000/86400/7.48*4/3.14159/(B31*B31/144)</f>
        <v>1.0478862179132042</v>
      </c>
      <c r="G31" s="3">
        <f>3.02*C31/POWER((B31/12),1.17)*POWER((ABS(F31/E31)),0.85)*F31/E31</f>
        <v>2.0839998359798053</v>
      </c>
      <c r="H31" s="3">
        <f>G31/D31</f>
        <v>0.9795321746288111</v>
      </c>
      <c r="I31" s="3">
        <f>-$G$35/1.85/$H$35</f>
        <v>5.1642701498843016</v>
      </c>
      <c r="J31" s="9">
        <f>I31</f>
        <v>5.1642701498843016</v>
      </c>
      <c r="K31" s="9">
        <f t="shared" si="1"/>
        <v>7.291816227448856</v>
      </c>
    </row>
    <row r="32" spans="1:11" ht="12.75">
      <c r="A32" s="2" t="s">
        <v>16</v>
      </c>
      <c r="B32" s="7">
        <v>24</v>
      </c>
      <c r="C32" s="7">
        <v>20000</v>
      </c>
      <c r="D32" s="3">
        <f>K16</f>
        <v>1.1275460775645543</v>
      </c>
      <c r="E32" s="5">
        <v>120</v>
      </c>
      <c r="F32" s="6">
        <f>D32*1000000/86400/7.48*4/3.14159/(B32*B32/144)</f>
        <v>0.5553534220488058</v>
      </c>
      <c r="G32" s="3">
        <f>3.02*C32/POWER((B32/12),1.17)*POWER((ABS(F32/E32)),0.85)*F32/E32</f>
        <v>1.2876565023522801</v>
      </c>
      <c r="H32" s="3">
        <f>G32/D32</f>
        <v>1.1419990082654154</v>
      </c>
      <c r="I32" s="3">
        <f>-$G$35/1.85/$H$35</f>
        <v>5.1642701498843016</v>
      </c>
      <c r="J32" s="9">
        <f>I32</f>
        <v>5.1642701498843016</v>
      </c>
      <c r="K32" s="9">
        <f t="shared" si="1"/>
        <v>6.291816227448856</v>
      </c>
    </row>
    <row r="33" spans="1:11" ht="12.75">
      <c r="A33" s="2" t="s">
        <v>13</v>
      </c>
      <c r="B33" s="7">
        <v>18</v>
      </c>
      <c r="C33" s="7">
        <v>10000</v>
      </c>
      <c r="D33" s="3">
        <f>K17</f>
        <v>0.1275460785645543</v>
      </c>
      <c r="E33" s="5">
        <v>120</v>
      </c>
      <c r="F33" s="6">
        <f>D33*1000000/86400/7.48*4/3.14159/(B33*B33/144)</f>
        <v>0.11168111409233804</v>
      </c>
      <c r="G33" s="3">
        <f>3.02*C33/POWER((B33/12),1.17)*POWER((ABS(F33/E33)),0.85)*F33/E33</f>
        <v>0.04637216573464457</v>
      </c>
      <c r="H33" s="3">
        <f>G33/D33</f>
        <v>0.36357186560756893</v>
      </c>
      <c r="I33" s="3">
        <f>-$G$35/1.85/$H$35</f>
        <v>5.1642701498843016</v>
      </c>
      <c r="J33" s="9">
        <f>I33</f>
        <v>5.1642701498843016</v>
      </c>
      <c r="K33" s="9">
        <f t="shared" si="1"/>
        <v>5.291816228448856</v>
      </c>
    </row>
    <row r="34" spans="1:11" ht="12.75">
      <c r="A34" s="2" t="s">
        <v>30</v>
      </c>
      <c r="B34" s="7">
        <v>18</v>
      </c>
      <c r="C34" s="7">
        <v>20000</v>
      </c>
      <c r="D34" s="3">
        <f>K18</f>
        <v>-10.437634714441963</v>
      </c>
      <c r="E34" s="5">
        <v>120</v>
      </c>
      <c r="F34" s="6">
        <f>D34*1000000/86400/7.48*4/3.14159/(B34*B34/144)</f>
        <v>-9.139337614427381</v>
      </c>
      <c r="G34" s="3">
        <f>3.02*C34/POWER((B34/12),1.17)*POWER((ABS(F34/E34)),0.85)*F34/E34</f>
        <v>-320.7872465521279</v>
      </c>
      <c r="H34" s="3">
        <f>G34/D34</f>
        <v>30.733710781071196</v>
      </c>
      <c r="I34" s="3">
        <f>-$G$35/1.85/$H$35</f>
        <v>5.1642701498843016</v>
      </c>
      <c r="J34" s="9">
        <f>I34-I25</f>
        <v>5.832923580607823</v>
      </c>
      <c r="K34" s="9">
        <f t="shared" si="1"/>
        <v>-4.604711133834139</v>
      </c>
    </row>
    <row r="35" spans="6:11" ht="12.75">
      <c r="F35" s="6"/>
      <c r="G35" s="3">
        <f>SUM(G31:G34)</f>
        <v>-317.36921804806116</v>
      </c>
      <c r="H35" s="3">
        <f>SUM(H31:H34)</f>
        <v>33.218813829572994</v>
      </c>
      <c r="I35" s="4"/>
      <c r="J35" s="4"/>
      <c r="K35" s="9"/>
    </row>
    <row r="36" spans="1:11" ht="12.75">
      <c r="A36" s="2" t="s">
        <v>34</v>
      </c>
      <c r="B36" s="7"/>
      <c r="C36" s="7"/>
      <c r="D36" s="9"/>
      <c r="E36" s="10"/>
      <c r="F36" s="11"/>
      <c r="G36" s="9"/>
      <c r="H36" s="9"/>
      <c r="I36" s="9"/>
      <c r="J36" s="9"/>
      <c r="K36" s="9"/>
    </row>
    <row r="37" spans="1:6" ht="12.75">
      <c r="A37" s="1" t="s">
        <v>19</v>
      </c>
      <c r="F37" s="6"/>
    </row>
    <row r="38" spans="1:6" ht="12.75">
      <c r="A38" s="2" t="s">
        <v>37</v>
      </c>
      <c r="F38" s="6"/>
    </row>
    <row r="39" spans="1:11" ht="12.75">
      <c r="A39" t="s">
        <v>1</v>
      </c>
      <c r="B39" t="s">
        <v>14</v>
      </c>
      <c r="C39" t="s">
        <v>11</v>
      </c>
      <c r="D39" t="s">
        <v>12</v>
      </c>
      <c r="E39" t="s">
        <v>10</v>
      </c>
      <c r="F39" s="2" t="s">
        <v>15</v>
      </c>
      <c r="G39" t="s">
        <v>9</v>
      </c>
      <c r="H39" t="s">
        <v>2</v>
      </c>
      <c r="I39" t="s">
        <v>8</v>
      </c>
      <c r="J39" s="8" t="s">
        <v>38</v>
      </c>
      <c r="K39" s="7" t="s">
        <v>7</v>
      </c>
    </row>
    <row r="40" spans="1:11" ht="12.75">
      <c r="A40" s="2" t="s">
        <v>4</v>
      </c>
      <c r="B40" s="7">
        <v>18</v>
      </c>
      <c r="C40" s="7">
        <v>10000</v>
      </c>
      <c r="D40" s="3">
        <f>K24</f>
        <v>-11.103472638717005</v>
      </c>
      <c r="E40" s="5">
        <v>120</v>
      </c>
      <c r="F40" s="6">
        <f>D40*1000000/86400/7.48*4/3.14159/(B40*B40/144)</f>
        <v>-9.722354528979798</v>
      </c>
      <c r="G40" s="3">
        <f>3.02*C40/POWER((B40/12),1.17)*POWER((ABS(F40/E40)),0.85)*F40/E40</f>
        <v>-179.8341034289183</v>
      </c>
      <c r="H40" s="3">
        <f>G40/D40</f>
        <v>16.19620359146469</v>
      </c>
      <c r="I40" s="3">
        <f>-$G$44/1.85/$H$44</f>
        <v>1.751586164476956</v>
      </c>
      <c r="J40" s="9">
        <f>I40</f>
        <v>1.751586164476956</v>
      </c>
      <c r="K40" s="9">
        <f>D40+J40</f>
        <v>-9.351886474240048</v>
      </c>
    </row>
    <row r="41" spans="1:11" ht="12.75">
      <c r="A41" s="2" t="s">
        <v>27</v>
      </c>
      <c r="B41" s="7">
        <v>18</v>
      </c>
      <c r="C41" s="7">
        <v>20000</v>
      </c>
      <c r="D41" s="3">
        <f>K25</f>
        <v>4.604711133834139</v>
      </c>
      <c r="E41" s="5">
        <v>120</v>
      </c>
      <c r="F41" s="6">
        <f>D41*1000000/86400/7.48*4/3.14159/(B41*B41/144)</f>
        <v>4.031948886924894</v>
      </c>
      <c r="G41" s="3">
        <f>3.02*C41/POWER((B41/12),1.17)*POWER((ABS(F41/E41)),0.85)*F41/E41</f>
        <v>70.5874744392078</v>
      </c>
      <c r="H41" s="3">
        <f>G41/D41</f>
        <v>15.32940338440573</v>
      </c>
      <c r="I41" s="3">
        <f>-$G$44/1.85/$H$44</f>
        <v>1.751586164476956</v>
      </c>
      <c r="J41" s="9">
        <f>I41-I50</f>
        <v>2.2020532201078566</v>
      </c>
      <c r="K41" s="9">
        <f>D41+J41</f>
        <v>6.806764353941996</v>
      </c>
    </row>
    <row r="42" spans="1:11" ht="12.75">
      <c r="A42" s="2" t="s">
        <v>28</v>
      </c>
      <c r="B42" s="7">
        <v>18</v>
      </c>
      <c r="C42" s="7">
        <v>10000</v>
      </c>
      <c r="D42" s="3">
        <f>K26</f>
        <v>6.8965273622829955</v>
      </c>
      <c r="E42" s="5">
        <v>120</v>
      </c>
      <c r="F42" s="6">
        <f>D42*1000000/86400/7.48*4/3.14159/(B42*B42/144)</f>
        <v>6.038694939556567</v>
      </c>
      <c r="G42" s="3">
        <f>3.02*C42/POWER((B42/12),1.17)*POWER((ABS(F42/E42)),0.85)*F42/E42</f>
        <v>74.5142925178044</v>
      </c>
      <c r="H42" s="3">
        <f>G42/D42</f>
        <v>10.804610582033206</v>
      </c>
      <c r="I42" s="3">
        <f>-$G$44/1.85/$H$44</f>
        <v>1.751586164476956</v>
      </c>
      <c r="J42" s="9">
        <f>I42</f>
        <v>1.751586164476956</v>
      </c>
      <c r="K42" s="9">
        <f>D42+J42</f>
        <v>8.648113526759952</v>
      </c>
    </row>
    <row r="43" spans="1:11" ht="12.75">
      <c r="A43" s="2" t="s">
        <v>29</v>
      </c>
      <c r="B43" s="7">
        <v>18</v>
      </c>
      <c r="C43" s="7">
        <v>20000</v>
      </c>
      <c r="D43" s="3">
        <f>K27</f>
        <v>-7.603472638717005</v>
      </c>
      <c r="E43" s="5">
        <v>120</v>
      </c>
      <c r="F43" s="6">
        <f>D43*1000000/86400/7.48*4/3.14159/(B43*B43/144)</f>
        <v>-6.657706021379096</v>
      </c>
      <c r="G43" s="3">
        <f>3.02*C43/POWER((B43/12),1.17)*POWER((ABS(F43/E43)),0.85)*F43/E43</f>
        <v>-178.51528068975088</v>
      </c>
      <c r="H43" s="3">
        <f>G43/D43</f>
        <v>23.478124953162613</v>
      </c>
      <c r="I43" s="3">
        <f>-$G$44/1.85/$H$44</f>
        <v>1.751586164476956</v>
      </c>
      <c r="J43" s="9">
        <f>I43</f>
        <v>1.751586164476956</v>
      </c>
      <c r="K43" s="9">
        <f>D43+J43</f>
        <v>-5.8518864742400485</v>
      </c>
    </row>
    <row r="44" spans="6:11" ht="12.75">
      <c r="F44" s="6"/>
      <c r="G44" s="3">
        <f>SUM(G40:G43)</f>
        <v>-213.247617161657</v>
      </c>
      <c r="H44" s="3">
        <f>SUM(H40:H43)</f>
        <v>65.80834251106623</v>
      </c>
      <c r="I44" s="4"/>
      <c r="J44" s="4"/>
      <c r="K44" s="9"/>
    </row>
    <row r="45" spans="1:11" ht="12.75">
      <c r="A45" s="2" t="s">
        <v>35</v>
      </c>
      <c r="F45" s="6"/>
      <c r="H45" s="3"/>
      <c r="K45" s="9"/>
    </row>
    <row r="46" spans="1:11" ht="12.75">
      <c r="A46" t="s">
        <v>1</v>
      </c>
      <c r="B46" s="7" t="s">
        <v>14</v>
      </c>
      <c r="C46" s="7" t="s">
        <v>11</v>
      </c>
      <c r="D46" s="7" t="s">
        <v>12</v>
      </c>
      <c r="E46" s="7" t="s">
        <v>10</v>
      </c>
      <c r="F46" s="8" t="s">
        <v>15</v>
      </c>
      <c r="G46" s="7" t="s">
        <v>9</v>
      </c>
      <c r="H46" s="7" t="s">
        <v>2</v>
      </c>
      <c r="I46" s="7" t="s">
        <v>8</v>
      </c>
      <c r="J46" s="8" t="s">
        <v>38</v>
      </c>
      <c r="K46" s="7" t="s">
        <v>7</v>
      </c>
    </row>
    <row r="47" spans="1:11" ht="12.75">
      <c r="A47" s="2" t="s">
        <v>5</v>
      </c>
      <c r="B47" s="7">
        <v>24</v>
      </c>
      <c r="C47" s="7">
        <v>10000</v>
      </c>
      <c r="D47" s="3">
        <f>K31</f>
        <v>7.291816227448856</v>
      </c>
      <c r="E47" s="5">
        <v>120</v>
      </c>
      <c r="F47" s="6">
        <f>D47*1000000/86400/7.48*4/3.14159/(B47*B47/144)</f>
        <v>3.591458633434776</v>
      </c>
      <c r="G47" s="3">
        <f>3.02*C47/POWER((B47/12),1.17)*POWER((ABS(F47/E47)),0.85)*F47/E47</f>
        <v>20.35015163871516</v>
      </c>
      <c r="H47" s="3">
        <f>G47/D47</f>
        <v>2.7908206959619095</v>
      </c>
      <c r="I47" s="3">
        <f>-$G$51/1.85/$H$51</f>
        <v>-0.4504670556309008</v>
      </c>
      <c r="J47" s="9">
        <f>I47</f>
        <v>-0.4504670556309008</v>
      </c>
      <c r="K47" s="9">
        <f>D47+J47</f>
        <v>6.8413491718179555</v>
      </c>
    </row>
    <row r="48" spans="1:11" ht="12.75">
      <c r="A48" s="2" t="s">
        <v>16</v>
      </c>
      <c r="B48" s="7">
        <v>24</v>
      </c>
      <c r="C48" s="7">
        <v>20000</v>
      </c>
      <c r="D48" s="3">
        <f>K32</f>
        <v>6.291816227448856</v>
      </c>
      <c r="E48" s="5">
        <v>120</v>
      </c>
      <c r="F48" s="6">
        <f>D48*1000000/86400/7.48*4/3.14159/(B48*B48/144)</f>
        <v>3.098925837570377</v>
      </c>
      <c r="G48" s="3">
        <f>3.02*C48/POWER((B48/12),1.17)*POWER((ABS(F48/E48)),0.85)*F48/E48</f>
        <v>30.980414709956488</v>
      </c>
      <c r="H48" s="3">
        <f>G48/D48</f>
        <v>4.923922376308521</v>
      </c>
      <c r="I48" s="3">
        <f>-$G$51/1.85/$H$51</f>
        <v>-0.4504670556309008</v>
      </c>
      <c r="J48" s="9">
        <f>I48</f>
        <v>-0.4504670556309008</v>
      </c>
      <c r="K48" s="9">
        <f>D48+J48</f>
        <v>5.8413491718179555</v>
      </c>
    </row>
    <row r="49" spans="1:11" ht="12.75">
      <c r="A49" s="2" t="s">
        <v>13</v>
      </c>
      <c r="B49" s="7">
        <v>18</v>
      </c>
      <c r="C49" s="7">
        <v>10000</v>
      </c>
      <c r="D49" s="3">
        <f>K33</f>
        <v>5.291816228448856</v>
      </c>
      <c r="E49" s="5">
        <v>120</v>
      </c>
      <c r="F49" s="6">
        <f>D49*1000000/86400/7.48*4/3.14159/(B49*B49/144)</f>
        <v>4.633587630575131</v>
      </c>
      <c r="G49" s="3">
        <f>3.02*C49/POWER((B49/12),1.17)*POWER((ABS(F49/E49)),0.85)*F49/E49</f>
        <v>45.650130060150396</v>
      </c>
      <c r="H49" s="3">
        <f>G49/D49</f>
        <v>8.626552414034117</v>
      </c>
      <c r="I49" s="3">
        <f>-$G$51/1.85/$H$51</f>
        <v>-0.4504670556309008</v>
      </c>
      <c r="J49" s="9">
        <f>I49</f>
        <v>-0.4504670556309008</v>
      </c>
      <c r="K49" s="9">
        <f>D49+J49</f>
        <v>4.841349172817956</v>
      </c>
    </row>
    <row r="50" spans="1:11" ht="12.75">
      <c r="A50" s="2" t="s">
        <v>30</v>
      </c>
      <c r="B50" s="7">
        <v>18</v>
      </c>
      <c r="C50" s="7">
        <v>20000</v>
      </c>
      <c r="D50" s="3">
        <f>K34</f>
        <v>-4.604711133834139</v>
      </c>
      <c r="E50" s="5">
        <v>120</v>
      </c>
      <c r="F50" s="6">
        <f>D50*1000000/86400/7.48*4/3.14159/(B50*B50/144)</f>
        <v>-4.031948886924894</v>
      </c>
      <c r="G50" s="3">
        <f>3.02*C50/POWER((B50/12),1.17)*POWER((ABS(F50/E50)),0.85)*F50/E50</f>
        <v>-70.5874744392078</v>
      </c>
      <c r="H50" s="3">
        <f>G50/D50</f>
        <v>15.32940338440573</v>
      </c>
      <c r="I50" s="3">
        <f>-$G$51/1.85/$H$51</f>
        <v>-0.4504670556309008</v>
      </c>
      <c r="J50" s="9">
        <f>I50-I41</f>
        <v>-2.2020532201078566</v>
      </c>
      <c r="K50" s="9">
        <f>D50+J50</f>
        <v>-6.806764353941996</v>
      </c>
    </row>
    <row r="51" spans="6:11" ht="12.75">
      <c r="F51" s="6"/>
      <c r="G51" s="3">
        <f>SUM(G47:G50)</f>
        <v>26.393221969614245</v>
      </c>
      <c r="H51" s="3">
        <f>SUM(H47:H50)</f>
        <v>31.67069887071028</v>
      </c>
      <c r="I51" s="4"/>
      <c r="J51" s="4"/>
      <c r="K51" s="9"/>
    </row>
    <row r="52" spans="1:11" ht="12.75">
      <c r="A52" s="2" t="s">
        <v>34</v>
      </c>
      <c r="B52" s="7"/>
      <c r="C52" s="7"/>
      <c r="D52" s="9"/>
      <c r="E52" s="10"/>
      <c r="F52" s="11"/>
      <c r="G52" s="9"/>
      <c r="H52" s="9"/>
      <c r="I52" s="9"/>
      <c r="J52" s="9"/>
      <c r="K52" s="9"/>
    </row>
    <row r="53" spans="1:6" ht="12.75">
      <c r="A53" s="1" t="s">
        <v>20</v>
      </c>
      <c r="F53" s="6"/>
    </row>
    <row r="54" spans="1:6" ht="12.75">
      <c r="A54" s="2" t="s">
        <v>37</v>
      </c>
      <c r="F54" s="6"/>
    </row>
    <row r="55" spans="1:11" ht="12.75">
      <c r="A55" t="s">
        <v>1</v>
      </c>
      <c r="B55" t="s">
        <v>14</v>
      </c>
      <c r="C55" t="s">
        <v>11</v>
      </c>
      <c r="D55" t="s">
        <v>12</v>
      </c>
      <c r="E55" t="s">
        <v>10</v>
      </c>
      <c r="F55" s="2" t="s">
        <v>15</v>
      </c>
      <c r="G55" t="s">
        <v>9</v>
      </c>
      <c r="H55" t="s">
        <v>2</v>
      </c>
      <c r="I55" t="s">
        <v>8</v>
      </c>
      <c r="J55" s="8" t="s">
        <v>38</v>
      </c>
      <c r="K55" s="7" t="s">
        <v>7</v>
      </c>
    </row>
    <row r="56" spans="1:11" ht="12.75">
      <c r="A56" s="2" t="s">
        <v>4</v>
      </c>
      <c r="B56" s="7">
        <v>18</v>
      </c>
      <c r="C56" s="7">
        <v>10000</v>
      </c>
      <c r="D56" s="3">
        <f>K40</f>
        <v>-9.351886474240048</v>
      </c>
      <c r="E56" s="5">
        <v>120</v>
      </c>
      <c r="F56" s="6">
        <f>D56*1000000/86400/7.48*4/3.14159/(B56*B56/144)</f>
        <v>-8.18864140758027</v>
      </c>
      <c r="G56" s="3">
        <f>3.02*C56/POWER((B56/12),1.17)*POWER((ABS(F56/E56)),0.85)*F56/E56</f>
        <v>-130.89913991806176</v>
      </c>
      <c r="H56" s="3">
        <f>G56/D56</f>
        <v>13.997083933666856</v>
      </c>
      <c r="I56" s="3">
        <f>-$G$60/1.85/$H$60</f>
        <v>-0.14341524771414144</v>
      </c>
      <c r="J56" s="9">
        <f>I56</f>
        <v>-0.14341524771414144</v>
      </c>
      <c r="K56" s="9">
        <f>D56+J56</f>
        <v>-9.49530172195419</v>
      </c>
    </row>
    <row r="57" spans="1:11" ht="12.75">
      <c r="A57" s="2" t="s">
        <v>27</v>
      </c>
      <c r="B57" s="7">
        <v>18</v>
      </c>
      <c r="C57" s="7">
        <v>20000</v>
      </c>
      <c r="D57" s="3">
        <f>K41</f>
        <v>6.806764353941996</v>
      </c>
      <c r="E57" s="5">
        <v>120</v>
      </c>
      <c r="F57" s="6">
        <f>D57*1000000/86400/7.48*4/3.14159/(B57*B57/144)</f>
        <v>5.960097205399427</v>
      </c>
      <c r="G57" s="3">
        <f>3.02*C57/POWER((B57/12),1.17)*POWER((ABS(F57/E57)),0.85)*F57/E57</f>
        <v>145.4599870725322</v>
      </c>
      <c r="H57" s="3">
        <f>G57/D57</f>
        <v>21.36991667535722</v>
      </c>
      <c r="I57" s="3">
        <f>-$G$60/1.85/$H$60</f>
        <v>-0.14341524771414144</v>
      </c>
      <c r="J57" s="9">
        <f>I57-I66</f>
        <v>-1.0530583152582618</v>
      </c>
      <c r="K57" s="9">
        <f>D57+J57</f>
        <v>5.753706038683735</v>
      </c>
    </row>
    <row r="58" spans="1:11" ht="12.75">
      <c r="A58" s="2" t="s">
        <v>28</v>
      </c>
      <c r="B58" s="7">
        <v>18</v>
      </c>
      <c r="C58" s="7">
        <v>10000</v>
      </c>
      <c r="D58" s="3">
        <f>K42</f>
        <v>8.648113526759952</v>
      </c>
      <c r="E58" s="5">
        <v>120</v>
      </c>
      <c r="F58" s="6">
        <f>D58*1000000/86400/7.48*4/3.14159/(B58*B58/144)</f>
        <v>7.572408060956093</v>
      </c>
      <c r="G58" s="3">
        <f>3.02*C58/POWER((B58/12),1.17)*POWER((ABS(F58/E58)),0.85)*F58/E58</f>
        <v>113.26031927873721</v>
      </c>
      <c r="H58" s="3">
        <f>G58/D58</f>
        <v>13.096534744632407</v>
      </c>
      <c r="I58" s="3">
        <f>-$G$60/1.85/$H$60</f>
        <v>-0.14341524771414144</v>
      </c>
      <c r="J58" s="9">
        <f>I58</f>
        <v>-0.14341524771414144</v>
      </c>
      <c r="K58" s="9">
        <f>D58+J58</f>
        <v>8.50469827904581</v>
      </c>
    </row>
    <row r="59" spans="1:11" ht="12.75">
      <c r="A59" s="2" t="s">
        <v>29</v>
      </c>
      <c r="B59" s="7">
        <v>18</v>
      </c>
      <c r="C59" s="7">
        <v>20000</v>
      </c>
      <c r="D59" s="3">
        <f>K43</f>
        <v>-5.8518864742400485</v>
      </c>
      <c r="E59" s="5">
        <v>120</v>
      </c>
      <c r="F59" s="6">
        <f>D59*1000000/86400/7.48*4/3.14159/(B59*B59/144)</f>
        <v>-5.12399289997957</v>
      </c>
      <c r="G59" s="3">
        <f>3.02*C59/POWER((B59/12),1.17)*POWER((ABS(F59/E59)),0.85)*F59/E59</f>
        <v>-109.9766840691339</v>
      </c>
      <c r="H59" s="3">
        <f>G59/D59</f>
        <v>18.793372795807006</v>
      </c>
      <c r="I59" s="3">
        <f>-$G$60/1.85/$H$60</f>
        <v>-0.14341524771414144</v>
      </c>
      <c r="J59" s="9">
        <f>I59</f>
        <v>-0.14341524771414144</v>
      </c>
      <c r="K59" s="9">
        <f>D59+J59</f>
        <v>-5.99530172195419</v>
      </c>
    </row>
    <row r="60" spans="6:11" ht="12.75">
      <c r="F60" s="6"/>
      <c r="G60" s="3">
        <f>SUM(G56:G59)</f>
        <v>17.84448236407374</v>
      </c>
      <c r="H60" s="3">
        <f>SUM(H56:H59)</f>
        <v>67.25690814946348</v>
      </c>
      <c r="I60" s="4"/>
      <c r="J60" s="4"/>
      <c r="K60" s="9"/>
    </row>
    <row r="61" spans="1:11" ht="12.75">
      <c r="A61" s="2" t="s">
        <v>35</v>
      </c>
      <c r="F61" s="6"/>
      <c r="H61" s="3"/>
      <c r="K61" s="9"/>
    </row>
    <row r="62" spans="1:11" ht="12.75">
      <c r="A62" t="s">
        <v>1</v>
      </c>
      <c r="B62" s="7" t="s">
        <v>14</v>
      </c>
      <c r="C62" s="7" t="s">
        <v>11</v>
      </c>
      <c r="D62" s="7" t="s">
        <v>12</v>
      </c>
      <c r="E62" s="7" t="s">
        <v>10</v>
      </c>
      <c r="F62" s="8" t="s">
        <v>15</v>
      </c>
      <c r="G62" s="7" t="s">
        <v>9</v>
      </c>
      <c r="H62" s="7" t="s">
        <v>2</v>
      </c>
      <c r="I62" s="7" t="s">
        <v>8</v>
      </c>
      <c r="J62" s="8" t="s">
        <v>38</v>
      </c>
      <c r="K62" s="7" t="s">
        <v>7</v>
      </c>
    </row>
    <row r="63" spans="1:11" ht="12.75">
      <c r="A63" s="2" t="s">
        <v>5</v>
      </c>
      <c r="B63" s="7">
        <v>24</v>
      </c>
      <c r="C63" s="7">
        <v>10000</v>
      </c>
      <c r="D63" s="3">
        <f>K47</f>
        <v>6.8413491718179555</v>
      </c>
      <c r="E63" s="5">
        <v>120</v>
      </c>
      <c r="F63" s="6">
        <f>D63*1000000/86400/7.48*4/3.14159/(B63*B63/144)</f>
        <v>3.3695888350800844</v>
      </c>
      <c r="G63" s="3">
        <f>3.02*C63/POWER((B63/12),1.17)*POWER((ABS(F63/E63)),0.85)*F63/E63</f>
        <v>18.085637727774806</v>
      </c>
      <c r="H63" s="3">
        <f>G63/D63</f>
        <v>2.643577644344807</v>
      </c>
      <c r="I63" s="3">
        <f>-$G$67/1.85/$H$67</f>
        <v>0.9096430675441203</v>
      </c>
      <c r="J63" s="9">
        <f>I63</f>
        <v>0.9096430675441203</v>
      </c>
      <c r="K63" s="9">
        <f>D63+J63</f>
        <v>7.750992239362076</v>
      </c>
    </row>
    <row r="64" spans="1:11" ht="12.75">
      <c r="A64" s="2" t="s">
        <v>16</v>
      </c>
      <c r="B64" s="7">
        <v>24</v>
      </c>
      <c r="C64" s="7">
        <v>20000</v>
      </c>
      <c r="D64" s="3">
        <f>K48</f>
        <v>5.8413491718179555</v>
      </c>
      <c r="E64" s="5">
        <v>120</v>
      </c>
      <c r="F64" s="6">
        <f>D64*1000000/86400/7.48*4/3.14159/(B64*B64/144)</f>
        <v>2.877056039215686</v>
      </c>
      <c r="G64" s="3">
        <f>3.02*C64/POWER((B64/12),1.17)*POWER((ABS(F64/E64)),0.85)*F64/E64</f>
        <v>27.00231085523045</v>
      </c>
      <c r="H64" s="3">
        <f>G64/D64</f>
        <v>4.622615437116002</v>
      </c>
      <c r="I64" s="3">
        <f>-$G$67/1.85/$H$67</f>
        <v>0.9096430675441203</v>
      </c>
      <c r="J64" s="9">
        <f>I64</f>
        <v>0.9096430675441203</v>
      </c>
      <c r="K64" s="9">
        <f>D64+J64</f>
        <v>6.750992239362076</v>
      </c>
    </row>
    <row r="65" spans="1:11" ht="12.75">
      <c r="A65" s="2" t="s">
        <v>13</v>
      </c>
      <c r="B65" s="7">
        <v>18</v>
      </c>
      <c r="C65" s="7">
        <v>10000</v>
      </c>
      <c r="D65" s="3">
        <f>K49</f>
        <v>4.841349172817956</v>
      </c>
      <c r="E65" s="5">
        <v>120</v>
      </c>
      <c r="F65" s="6">
        <f>D65*1000000/86400/7.48*4/3.14159/(B65*B65/144)</f>
        <v>4.239152433500126</v>
      </c>
      <c r="G65" s="3">
        <f>3.02*C65/POWER((B65/12),1.17)*POWER((ABS(F65/E65)),0.85)*F65/E65</f>
        <v>38.72229386399158</v>
      </c>
      <c r="H65" s="3">
        <f>G65/D65</f>
        <v>7.9982443905100284</v>
      </c>
      <c r="I65" s="3">
        <f>-$G$67/1.85/$H$67</f>
        <v>0.9096430675441203</v>
      </c>
      <c r="J65" s="9">
        <f>I65</f>
        <v>0.9096430675441203</v>
      </c>
      <c r="K65" s="9">
        <f>D65+J65</f>
        <v>5.750992240362076</v>
      </c>
    </row>
    <row r="66" spans="1:11" ht="12.75">
      <c r="A66" s="2" t="s">
        <v>30</v>
      </c>
      <c r="B66" s="7">
        <v>18</v>
      </c>
      <c r="C66" s="7">
        <v>20000</v>
      </c>
      <c r="D66" s="3">
        <f>K50</f>
        <v>-6.806764353941996</v>
      </c>
      <c r="E66" s="5">
        <v>120</v>
      </c>
      <c r="F66" s="6">
        <f>D66*1000000/86400/7.48*4/3.14159/(B66*B66/144)</f>
        <v>-5.960097205399427</v>
      </c>
      <c r="G66" s="3">
        <f>3.02*C66/POWER((B66/12),1.17)*POWER((ABS(F66/E66)),0.85)*F66/E66</f>
        <v>-145.4599870725322</v>
      </c>
      <c r="H66" s="3">
        <f>G66/D66</f>
        <v>21.36991667535722</v>
      </c>
      <c r="I66" s="3">
        <f>-$G$67/1.85/$H$67</f>
        <v>0.9096430675441203</v>
      </c>
      <c r="J66" s="9">
        <f>I66-I57</f>
        <v>1.0530583152582618</v>
      </c>
      <c r="K66" s="9">
        <f>D66+J66</f>
        <v>-5.753706038683735</v>
      </c>
    </row>
    <row r="67" spans="6:11" ht="12.75">
      <c r="F67" s="6"/>
      <c r="G67" s="3">
        <f>SUM(G63:G66)</f>
        <v>-61.64974462553535</v>
      </c>
      <c r="H67" s="3">
        <f>SUM(H63:H66)</f>
        <v>36.634354147328054</v>
      </c>
      <c r="I67" s="4"/>
      <c r="J67" s="4"/>
      <c r="K67" s="9"/>
    </row>
    <row r="68" spans="1:11" ht="12.75">
      <c r="A68" s="2" t="s">
        <v>34</v>
      </c>
      <c r="B68" s="7"/>
      <c r="C68" s="7"/>
      <c r="D68" s="9"/>
      <c r="E68" s="10"/>
      <c r="F68" s="11"/>
      <c r="G68" s="9"/>
      <c r="H68" s="9"/>
      <c r="I68" s="9"/>
      <c r="J68" s="9"/>
      <c r="K68" s="9"/>
    </row>
    <row r="69" spans="1:6" ht="12.75">
      <c r="A69" s="1" t="s">
        <v>21</v>
      </c>
      <c r="F69" s="6"/>
    </row>
    <row r="70" spans="1:6" ht="12.75">
      <c r="A70" s="2" t="s">
        <v>37</v>
      </c>
      <c r="F70" s="6"/>
    </row>
    <row r="71" spans="1:11" ht="12.75">
      <c r="A71" t="s">
        <v>1</v>
      </c>
      <c r="B71" t="s">
        <v>14</v>
      </c>
      <c r="C71" t="s">
        <v>11</v>
      </c>
      <c r="D71" t="s">
        <v>12</v>
      </c>
      <c r="E71" t="s">
        <v>10</v>
      </c>
      <c r="F71" s="2" t="s">
        <v>15</v>
      </c>
      <c r="G71" t="s">
        <v>9</v>
      </c>
      <c r="H71" t="s">
        <v>2</v>
      </c>
      <c r="I71" t="s">
        <v>8</v>
      </c>
      <c r="J71" s="8" t="s">
        <v>38</v>
      </c>
      <c r="K71" s="7" t="s">
        <v>7</v>
      </c>
    </row>
    <row r="72" spans="1:11" ht="12.75">
      <c r="A72" s="2" t="s">
        <v>4</v>
      </c>
      <c r="B72" s="7">
        <v>18</v>
      </c>
      <c r="C72" s="7">
        <v>10000</v>
      </c>
      <c r="D72" s="3">
        <f>K56</f>
        <v>-9.49530172195419</v>
      </c>
      <c r="E72" s="5">
        <v>120</v>
      </c>
      <c r="F72" s="6">
        <f>D72*1000000/86400/7.48*4/3.14159/(B72*B72/144)</f>
        <v>-8.314217786115796</v>
      </c>
      <c r="G72" s="3">
        <f>3.02*C72/POWER((B72/12),1.17)*POWER((ABS(F72/E72)),0.85)*F72/E72</f>
        <v>-134.63700681047288</v>
      </c>
      <c r="H72" s="3">
        <f>G72/D72</f>
        <v>14.17932897268311</v>
      </c>
      <c r="I72" s="3">
        <f>-$G$76/1.85/$H$76</f>
        <v>0.27739465448551276</v>
      </c>
      <c r="J72" s="9">
        <f>I72</f>
        <v>0.27739465448551276</v>
      </c>
      <c r="K72" s="9">
        <f>D72+J72</f>
        <v>-9.217907067468678</v>
      </c>
    </row>
    <row r="73" spans="1:11" ht="12.75">
      <c r="A73" s="2" t="s">
        <v>27</v>
      </c>
      <c r="B73" s="7">
        <v>18</v>
      </c>
      <c r="C73" s="7">
        <v>20000</v>
      </c>
      <c r="D73" s="3">
        <f>K57</f>
        <v>5.753706038683735</v>
      </c>
      <c r="E73" s="5">
        <v>120</v>
      </c>
      <c r="F73" s="6">
        <f>D73*1000000/86400/7.48*4/3.14159/(B73*B73/144)</f>
        <v>5.038024749892929</v>
      </c>
      <c r="G73" s="3">
        <f>3.02*C73/POWER((B73/12),1.17)*POWER((ABS(F73/E73)),0.85)*F73/E73</f>
        <v>106.58753269667793</v>
      </c>
      <c r="H73" s="3">
        <f>G73/D73</f>
        <v>18.52502230389611</v>
      </c>
      <c r="I73" s="3">
        <f>-$G$76/1.85/$H$76</f>
        <v>0.27739465448551276</v>
      </c>
      <c r="J73" s="9">
        <f>I73-I82</f>
        <v>0.34860727218333687</v>
      </c>
      <c r="K73" s="9">
        <f>D73+J73</f>
        <v>6.102313310867071</v>
      </c>
    </row>
    <row r="74" spans="1:11" ht="12.75">
      <c r="A74" s="2" t="s">
        <v>28</v>
      </c>
      <c r="B74" s="7">
        <v>18</v>
      </c>
      <c r="C74" s="7">
        <v>10000</v>
      </c>
      <c r="D74" s="3">
        <f>K58</f>
        <v>8.50469827904581</v>
      </c>
      <c r="E74" s="5">
        <v>120</v>
      </c>
      <c r="F74" s="6">
        <f>D74*1000000/86400/7.48*4/3.14159/(B74*B74/144)</f>
        <v>7.446831682420569</v>
      </c>
      <c r="G74" s="3">
        <f>3.02*C74/POWER((B74/12),1.17)*POWER((ABS(F74/E74)),0.85)*F74/E74</f>
        <v>109.81008041110368</v>
      </c>
      <c r="H74" s="3">
        <f>G74/D74</f>
        <v>12.911696195226328</v>
      </c>
      <c r="I74" s="3">
        <f>-$G$76/1.85/$H$76</f>
        <v>0.27739465448551276</v>
      </c>
      <c r="J74" s="9">
        <f>I74</f>
        <v>0.27739465448551276</v>
      </c>
      <c r="K74" s="9">
        <f>D74+J74</f>
        <v>8.782092933531322</v>
      </c>
    </row>
    <row r="75" spans="1:11" ht="12.75">
      <c r="A75" s="2" t="s">
        <v>29</v>
      </c>
      <c r="B75" s="7">
        <v>18</v>
      </c>
      <c r="C75" s="7">
        <v>20000</v>
      </c>
      <c r="D75" s="3">
        <f>K59</f>
        <v>-5.99530172195419</v>
      </c>
      <c r="E75" s="5">
        <v>120</v>
      </c>
      <c r="F75" s="6">
        <f>D75*1000000/86400/7.48*4/3.14159/(B75*B75/144)</f>
        <v>-5.249569278515093</v>
      </c>
      <c r="G75" s="3">
        <f>3.02*C75/POWER((B75/12),1.17)*POWER((ABS(F75/E75)),0.85)*F75/E75</f>
        <v>-115.014779872153</v>
      </c>
      <c r="H75" s="3">
        <f>G75/D75</f>
        <v>19.18415205876636</v>
      </c>
      <c r="I75" s="3">
        <f>-$G$76/1.85/$H$76</f>
        <v>0.27739465448551276</v>
      </c>
      <c r="J75" s="9">
        <f>I75</f>
        <v>0.27739465448551276</v>
      </c>
      <c r="K75" s="9">
        <f>D75+J75</f>
        <v>-5.717907067468677</v>
      </c>
    </row>
    <row r="76" spans="6:11" ht="12.75">
      <c r="F76" s="6"/>
      <c r="G76" s="3">
        <f>SUM(G72:G75)</f>
        <v>-33.25417357484427</v>
      </c>
      <c r="H76" s="3">
        <f>SUM(H72:H75)</f>
        <v>64.80019953057192</v>
      </c>
      <c r="I76" s="4"/>
      <c r="J76" s="4"/>
      <c r="K76" s="9"/>
    </row>
    <row r="77" spans="1:11" ht="12.75">
      <c r="A77" s="2" t="s">
        <v>35</v>
      </c>
      <c r="F77" s="6"/>
      <c r="H77" s="3"/>
      <c r="K77" s="9"/>
    </row>
    <row r="78" spans="1:11" ht="12.75">
      <c r="A78" t="s">
        <v>1</v>
      </c>
      <c r="B78" s="7" t="s">
        <v>14</v>
      </c>
      <c r="C78" s="7" t="s">
        <v>11</v>
      </c>
      <c r="D78" s="7" t="s">
        <v>12</v>
      </c>
      <c r="E78" s="7" t="s">
        <v>10</v>
      </c>
      <c r="F78" s="8" t="s">
        <v>15</v>
      </c>
      <c r="G78" s="7" t="s">
        <v>9</v>
      </c>
      <c r="H78" s="7" t="s">
        <v>2</v>
      </c>
      <c r="I78" s="7" t="s">
        <v>8</v>
      </c>
      <c r="J78" s="8" t="s">
        <v>38</v>
      </c>
      <c r="K78" s="7" t="s">
        <v>7</v>
      </c>
    </row>
    <row r="79" spans="1:11" ht="12.75">
      <c r="A79" s="2" t="s">
        <v>5</v>
      </c>
      <c r="B79" s="7">
        <v>24</v>
      </c>
      <c r="C79" s="7">
        <v>10000</v>
      </c>
      <c r="D79" s="3">
        <f>K63</f>
        <v>7.750992239362076</v>
      </c>
      <c r="E79" s="5">
        <v>120</v>
      </c>
      <c r="F79" s="6">
        <f>D79*1000000/86400/7.48*4/3.14159/(B79*B79/144)</f>
        <v>3.8176178783762573</v>
      </c>
      <c r="G79" s="3">
        <f>3.02*C79/POWER((B79/12),1.17)*POWER((ABS(F79/E79)),0.85)*F79/E79</f>
        <v>22.784137147221234</v>
      </c>
      <c r="H79" s="3">
        <f>G79/D79</f>
        <v>2.9395123157930576</v>
      </c>
      <c r="I79" s="3">
        <f>-$G$83/1.85/$H$83</f>
        <v>-0.07121261769782408</v>
      </c>
      <c r="J79" s="9">
        <f>I79</f>
        <v>-0.07121261769782408</v>
      </c>
      <c r="K79" s="9">
        <f>D79+J79</f>
        <v>7.6797796216642515</v>
      </c>
    </row>
    <row r="80" spans="1:11" ht="12.75">
      <c r="A80" s="2" t="s">
        <v>16</v>
      </c>
      <c r="B80" s="7">
        <v>24</v>
      </c>
      <c r="C80" s="7">
        <v>20000</v>
      </c>
      <c r="D80" s="3">
        <f>K64</f>
        <v>6.750992239362076</v>
      </c>
      <c r="E80" s="5">
        <v>120</v>
      </c>
      <c r="F80" s="6">
        <f>D80*1000000/86400/7.48*4/3.14159/(B80*B80/144)</f>
        <v>3.3250850825118596</v>
      </c>
      <c r="G80" s="3">
        <f>3.02*C80/POWER((B80/12),1.17)*POWER((ABS(F80/E80)),0.85)*F80/E80</f>
        <v>35.29243708695747</v>
      </c>
      <c r="H80" s="3">
        <f>G80/D80</f>
        <v>5.2277407284195565</v>
      </c>
      <c r="I80" s="3">
        <f>-$G$83/1.85/$H$83</f>
        <v>-0.07121261769782408</v>
      </c>
      <c r="J80" s="9">
        <f>I80</f>
        <v>-0.07121261769782408</v>
      </c>
      <c r="K80" s="9">
        <f>D80+J80</f>
        <v>6.6797796216642515</v>
      </c>
    </row>
    <row r="81" spans="1:11" ht="12.75">
      <c r="A81" s="2" t="s">
        <v>13</v>
      </c>
      <c r="B81" s="7">
        <v>18</v>
      </c>
      <c r="C81" s="7">
        <v>10000</v>
      </c>
      <c r="D81" s="3">
        <f>K65</f>
        <v>5.750992240362076</v>
      </c>
      <c r="E81" s="5">
        <v>120</v>
      </c>
      <c r="F81" s="6">
        <f>D81*1000000/86400/7.48*4/3.14159/(B81*B81/144)</f>
        <v>5.035648510471101</v>
      </c>
      <c r="G81" s="3">
        <f>3.02*C81/POWER((B81/12),1.17)*POWER((ABS(F81/E81)),0.85)*F81/E81</f>
        <v>53.24727298394218</v>
      </c>
      <c r="H81" s="3">
        <f>G81/D81</f>
        <v>9.258797570658832</v>
      </c>
      <c r="I81" s="3">
        <f>-$G$83/1.85/$H$83</f>
        <v>-0.07121261769782408</v>
      </c>
      <c r="J81" s="9">
        <f>I81</f>
        <v>-0.07121261769782408</v>
      </c>
      <c r="K81" s="9">
        <f>D81+J81</f>
        <v>5.679779622664252</v>
      </c>
    </row>
    <row r="82" spans="1:11" ht="12.75">
      <c r="A82" s="2" t="s">
        <v>30</v>
      </c>
      <c r="B82" s="7">
        <v>18</v>
      </c>
      <c r="C82" s="7">
        <v>20000</v>
      </c>
      <c r="D82" s="3">
        <f>K66</f>
        <v>-5.753706038683735</v>
      </c>
      <c r="E82" s="5">
        <v>120</v>
      </c>
      <c r="F82" s="6">
        <f>D82*1000000/86400/7.48*4/3.14159/(B82*B82/144)</f>
        <v>-5.038024749892929</v>
      </c>
      <c r="G82" s="3">
        <f>3.02*C82/POWER((B82/12),1.17)*POWER((ABS(F82/E82)),0.85)*F82/E82</f>
        <v>-106.58753269667793</v>
      </c>
      <c r="H82" s="3">
        <f>G82/D82</f>
        <v>18.52502230389611</v>
      </c>
      <c r="I82" s="3">
        <f>-$G$83/1.85/$H$83</f>
        <v>-0.07121261769782408</v>
      </c>
      <c r="J82" s="9">
        <f>I82-I73</f>
        <v>-0.34860727218333687</v>
      </c>
      <c r="K82" s="9">
        <f>D82+J82</f>
        <v>-6.102313310867071</v>
      </c>
    </row>
    <row r="83" spans="6:11" ht="12.75">
      <c r="F83" s="6"/>
      <c r="G83" s="3">
        <f>SUM(G79:G82)</f>
        <v>4.736314521442964</v>
      </c>
      <c r="H83" s="3">
        <f>SUM(H79:H82)</f>
        <v>35.95107291876756</v>
      </c>
      <c r="I83" s="4"/>
      <c r="J83" s="4"/>
      <c r="K83" s="9"/>
    </row>
    <row r="84" spans="1:11" ht="12.75">
      <c r="A84" s="2" t="s">
        <v>34</v>
      </c>
      <c r="B84" s="7"/>
      <c r="C84" s="7"/>
      <c r="D84" s="7"/>
      <c r="E84" s="7"/>
      <c r="F84" s="8"/>
      <c r="G84" s="7"/>
      <c r="H84" s="7"/>
      <c r="I84" s="7"/>
      <c r="J84" s="8"/>
      <c r="K84" s="7"/>
    </row>
    <row r="85" spans="1:6" ht="12.75">
      <c r="A85" s="1" t="s">
        <v>22</v>
      </c>
      <c r="F85" s="6"/>
    </row>
    <row r="86" spans="1:6" ht="12.75">
      <c r="A86" s="2" t="s">
        <v>37</v>
      </c>
      <c r="F86" s="6"/>
    </row>
    <row r="87" spans="1:11" ht="12.75">
      <c r="A87" t="s">
        <v>1</v>
      </c>
      <c r="B87" t="s">
        <v>14</v>
      </c>
      <c r="C87" t="s">
        <v>11</v>
      </c>
      <c r="D87" t="s">
        <v>12</v>
      </c>
      <c r="E87" t="s">
        <v>10</v>
      </c>
      <c r="F87" s="2" t="s">
        <v>15</v>
      </c>
      <c r="G87" t="s">
        <v>9</v>
      </c>
      <c r="H87" t="s">
        <v>2</v>
      </c>
      <c r="I87" t="s">
        <v>8</v>
      </c>
      <c r="J87" s="8" t="s">
        <v>38</v>
      </c>
      <c r="K87" s="7" t="s">
        <v>7</v>
      </c>
    </row>
    <row r="88" spans="1:11" ht="12.75">
      <c r="A88" s="2" t="s">
        <v>4</v>
      </c>
      <c r="B88" s="7">
        <v>18</v>
      </c>
      <c r="C88" s="7">
        <v>10000</v>
      </c>
      <c r="D88" s="3">
        <f>K72</f>
        <v>-9.217907067468678</v>
      </c>
      <c r="E88" s="5">
        <v>120</v>
      </c>
      <c r="F88" s="6">
        <f>D88*1000000/86400/7.48*4/3.14159/(B88*B88/144)</f>
        <v>-8.071327182148528</v>
      </c>
      <c r="G88" s="3">
        <f>3.02*C88/POWER((B88/12),1.17)*POWER((ABS(F88/E88)),0.85)*F88/E88</f>
        <v>-127.45093520722092</v>
      </c>
      <c r="H88" s="3">
        <f>G88/D88</f>
        <v>13.826450437650173</v>
      </c>
      <c r="I88" s="3">
        <f>-$G$92/1.85/$H$92</f>
        <v>-0.021243792344098303</v>
      </c>
      <c r="J88" s="9">
        <f>I88</f>
        <v>-0.021243792344098303</v>
      </c>
      <c r="K88" s="9">
        <f>D88+J88</f>
        <v>-9.239150859812776</v>
      </c>
    </row>
    <row r="89" spans="1:11" ht="12.75">
      <c r="A89" s="2" t="s">
        <v>27</v>
      </c>
      <c r="B89" s="7">
        <v>18</v>
      </c>
      <c r="C89" s="7">
        <v>20000</v>
      </c>
      <c r="D89" s="3">
        <f>K73</f>
        <v>6.102313310867071</v>
      </c>
      <c r="E89" s="5">
        <v>120</v>
      </c>
      <c r="F89" s="6">
        <f>D89*1000000/86400/7.48*4/3.14159/(B89*B89/144)</f>
        <v>5.343270108874475</v>
      </c>
      <c r="G89" s="3">
        <f>3.02*C89/POWER((B89/12),1.17)*POWER((ABS(F89/E89)),0.85)*F89/E89</f>
        <v>118.841479191532</v>
      </c>
      <c r="H89" s="3">
        <f>G89/D89</f>
        <v>19.474824240816627</v>
      </c>
      <c r="I89" s="3">
        <f>-$G$92/1.85/$H$92</f>
        <v>-0.021243792344098303</v>
      </c>
      <c r="J89" s="9">
        <f>I89-I98</f>
        <v>-0.1654877931102452</v>
      </c>
      <c r="K89" s="9">
        <f>D89+J89</f>
        <v>5.9368255177568265</v>
      </c>
    </row>
    <row r="90" spans="1:11" ht="12.75">
      <c r="A90" s="2" t="s">
        <v>28</v>
      </c>
      <c r="B90" s="7">
        <v>18</v>
      </c>
      <c r="C90" s="7">
        <v>10000</v>
      </c>
      <c r="D90" s="3">
        <f>K74</f>
        <v>8.782092933531322</v>
      </c>
      <c r="E90" s="5">
        <v>120</v>
      </c>
      <c r="F90" s="6">
        <f>D90*1000000/86400/7.48*4/3.14159/(B90*B90/144)</f>
        <v>7.689722286387838</v>
      </c>
      <c r="G90" s="3">
        <f>3.02*C90/POWER((B90/12),1.17)*POWER((ABS(F90/E90)),0.85)*F90/E90</f>
        <v>116.52780812379613</v>
      </c>
      <c r="H90" s="3">
        <f>G90/D90</f>
        <v>13.268796971946838</v>
      </c>
      <c r="I90" s="3">
        <f>-$G$92/1.85/$H$92</f>
        <v>-0.021243792344098303</v>
      </c>
      <c r="J90" s="9">
        <f>I90</f>
        <v>-0.021243792344098303</v>
      </c>
      <c r="K90" s="9">
        <f>D90+J90</f>
        <v>8.760849141187224</v>
      </c>
    </row>
    <row r="91" spans="1:11" ht="12.75">
      <c r="A91" s="2" t="s">
        <v>29</v>
      </c>
      <c r="B91" s="7">
        <v>18</v>
      </c>
      <c r="C91" s="7">
        <v>20000</v>
      </c>
      <c r="D91" s="3">
        <f>K75</f>
        <v>-5.717907067468677</v>
      </c>
      <c r="E91" s="5">
        <v>120</v>
      </c>
      <c r="F91" s="6">
        <f>D91*1000000/86400/7.48*4/3.14159/(B91*B91/144)</f>
        <v>-5.006678674547824</v>
      </c>
      <c r="G91" s="3">
        <f>3.02*C91/POWER((B91/12),1.17)*POWER((ABS(F91/E91)),0.85)*F91/E91</f>
        <v>-105.36390097720482</v>
      </c>
      <c r="H91" s="3">
        <f>G91/D91</f>
        <v>18.427004799826086</v>
      </c>
      <c r="I91" s="3">
        <f>-$G$92/1.85/$H$92</f>
        <v>-0.021243792344098303</v>
      </c>
      <c r="J91" s="9">
        <f>I91</f>
        <v>-0.021243792344098303</v>
      </c>
      <c r="K91" s="9">
        <f>D91+J91</f>
        <v>-5.739150859812775</v>
      </c>
    </row>
    <row r="92" spans="6:11" ht="12.75">
      <c r="F92" s="6"/>
      <c r="G92" s="3">
        <f>SUM(G88:G91)</f>
        <v>2.554451130902393</v>
      </c>
      <c r="H92" s="3">
        <f>SUM(H88:H91)</f>
        <v>64.99707645023972</v>
      </c>
      <c r="I92" s="4"/>
      <c r="J92" s="4"/>
      <c r="K92" s="9"/>
    </row>
    <row r="93" spans="1:11" ht="12.75">
      <c r="A93" s="2" t="s">
        <v>35</v>
      </c>
      <c r="F93" s="6"/>
      <c r="H93" s="3"/>
      <c r="K93" s="9"/>
    </row>
    <row r="94" spans="1:11" ht="12.75">
      <c r="A94" t="s">
        <v>1</v>
      </c>
      <c r="B94" s="7" t="s">
        <v>14</v>
      </c>
      <c r="C94" s="7" t="s">
        <v>11</v>
      </c>
      <c r="D94" s="7" t="s">
        <v>12</v>
      </c>
      <c r="E94" s="7" t="s">
        <v>10</v>
      </c>
      <c r="F94" s="8" t="s">
        <v>15</v>
      </c>
      <c r="G94" s="7" t="s">
        <v>9</v>
      </c>
      <c r="H94" s="7" t="s">
        <v>2</v>
      </c>
      <c r="I94" s="7" t="s">
        <v>8</v>
      </c>
      <c r="J94" s="8" t="s">
        <v>38</v>
      </c>
      <c r="K94" s="7" t="s">
        <v>7</v>
      </c>
    </row>
    <row r="95" spans="1:11" ht="12.75">
      <c r="A95" s="2" t="s">
        <v>5</v>
      </c>
      <c r="B95" s="7">
        <v>24</v>
      </c>
      <c r="C95" s="7">
        <v>10000</v>
      </c>
      <c r="D95" s="3">
        <f>K79</f>
        <v>7.6797796216642515</v>
      </c>
      <c r="E95" s="5">
        <v>120</v>
      </c>
      <c r="F95" s="6">
        <f>D95*1000000/86400/7.48*4/3.14159/(B95*B95/144)</f>
        <v>3.7825433286807257</v>
      </c>
      <c r="G95" s="3">
        <f>3.02*C95/POWER((B95/12),1.17)*POWER((ABS(F95/E95)),0.85)*F95/E95</f>
        <v>22.398388807073975</v>
      </c>
      <c r="H95" s="3">
        <f>G95/D95</f>
        <v>2.9165405663320474</v>
      </c>
      <c r="I95" s="3">
        <f>-$G$99/1.85/$H$99</f>
        <v>0.1442440007661469</v>
      </c>
      <c r="J95" s="9">
        <f>I95</f>
        <v>0.1442440007661469</v>
      </c>
      <c r="K95" s="9">
        <f>D95+J95</f>
        <v>7.824023622430398</v>
      </c>
    </row>
    <row r="96" spans="1:11" ht="12.75">
      <c r="A96" s="2" t="s">
        <v>16</v>
      </c>
      <c r="B96" s="7">
        <v>24</v>
      </c>
      <c r="C96" s="7">
        <v>20000</v>
      </c>
      <c r="D96" s="3">
        <f>K80</f>
        <v>6.6797796216642515</v>
      </c>
      <c r="E96" s="5">
        <v>120</v>
      </c>
      <c r="F96" s="6">
        <f>D96*1000000/86400/7.48*4/3.14159/(B96*B96/144)</f>
        <v>3.290010532816327</v>
      </c>
      <c r="G96" s="3">
        <f>3.02*C96/POWER((B96/12),1.17)*POWER((ABS(F96/E96)),0.85)*F96/E96</f>
        <v>34.60680628155003</v>
      </c>
      <c r="H96" s="3">
        <f>G96/D96</f>
        <v>5.18083054256928</v>
      </c>
      <c r="I96" s="3">
        <f>-$G$99/1.85/$H$99</f>
        <v>0.1442440007661469</v>
      </c>
      <c r="J96" s="9">
        <f>I96</f>
        <v>0.1442440007661469</v>
      </c>
      <c r="K96" s="9">
        <f>D96+J96</f>
        <v>6.824023622430398</v>
      </c>
    </row>
    <row r="97" spans="1:11" ht="12.75">
      <c r="A97" s="2" t="s">
        <v>13</v>
      </c>
      <c r="B97" s="7">
        <v>18</v>
      </c>
      <c r="C97" s="7">
        <v>10000</v>
      </c>
      <c r="D97" s="3">
        <f>K81</f>
        <v>5.679779622664252</v>
      </c>
      <c r="E97" s="5">
        <v>120</v>
      </c>
      <c r="F97" s="6">
        <f>D97*1000000/86400/7.48*4/3.14159/(B97*B97/144)</f>
        <v>4.973293755456821</v>
      </c>
      <c r="G97" s="3">
        <f>3.02*C97/POWER((B97/12),1.17)*POWER((ABS(F97/E97)),0.85)*F97/E97</f>
        <v>52.03391131153074</v>
      </c>
      <c r="H97" s="3">
        <f>G97/D97</f>
        <v>9.16125532474847</v>
      </c>
      <c r="I97" s="3">
        <f>-$G$99/1.85/$H$99</f>
        <v>0.1442440007661469</v>
      </c>
      <c r="J97" s="9">
        <f>I97</f>
        <v>0.1442440007661469</v>
      </c>
      <c r="K97" s="9">
        <f>D97+J97</f>
        <v>5.824023623430398</v>
      </c>
    </row>
    <row r="98" spans="1:11" ht="12.75">
      <c r="A98" s="2" t="s">
        <v>30</v>
      </c>
      <c r="B98" s="7">
        <v>18</v>
      </c>
      <c r="C98" s="7">
        <v>20000</v>
      </c>
      <c r="D98" s="3">
        <f>K82</f>
        <v>-6.102313310867071</v>
      </c>
      <c r="E98" s="5">
        <v>120</v>
      </c>
      <c r="F98" s="6">
        <f>D98*1000000/86400/7.48*4/3.14159/(B98*B98/144)</f>
        <v>-5.343270108874475</v>
      </c>
      <c r="G98" s="3">
        <f>3.02*C98/POWER((B98/12),1.17)*POWER((ABS(F98/E98)),0.85)*F98/E98</f>
        <v>-118.841479191532</v>
      </c>
      <c r="H98" s="3">
        <f>G98/D98</f>
        <v>19.474824240816627</v>
      </c>
      <c r="I98" s="3">
        <f>-$G$99/1.85/$H$99</f>
        <v>0.1442440007661469</v>
      </c>
      <c r="J98" s="9">
        <f>I98-I89</f>
        <v>0.1654877931102452</v>
      </c>
      <c r="K98" s="9">
        <f>D98+J98</f>
        <v>-5.9368255177568265</v>
      </c>
    </row>
    <row r="99" spans="6:11" ht="12.75">
      <c r="F99" s="6"/>
      <c r="G99" s="3">
        <f>SUM(G95:G98)</f>
        <v>-9.802372791377266</v>
      </c>
      <c r="H99" s="3">
        <f>SUM(H95:H98)</f>
        <v>36.733450674466425</v>
      </c>
      <c r="I99" s="4"/>
      <c r="J99" s="4"/>
      <c r="K99" s="9"/>
    </row>
    <row r="100" ht="12.75">
      <c r="A100" s="2" t="s">
        <v>34</v>
      </c>
    </row>
    <row r="101" spans="1:6" ht="12.75">
      <c r="A101" s="1" t="s">
        <v>39</v>
      </c>
      <c r="F101" s="6"/>
    </row>
    <row r="102" spans="1:6" ht="12.75">
      <c r="A102" s="2" t="s">
        <v>37</v>
      </c>
      <c r="F102" s="6"/>
    </row>
    <row r="103" spans="1:11" ht="12.75">
      <c r="A103" t="s">
        <v>1</v>
      </c>
      <c r="B103" t="s">
        <v>14</v>
      </c>
      <c r="C103" t="s">
        <v>11</v>
      </c>
      <c r="D103" t="s">
        <v>12</v>
      </c>
      <c r="E103" t="s">
        <v>10</v>
      </c>
      <c r="F103" s="2" t="s">
        <v>15</v>
      </c>
      <c r="G103" t="s">
        <v>9</v>
      </c>
      <c r="H103" t="s">
        <v>2</v>
      </c>
      <c r="I103" t="s">
        <v>8</v>
      </c>
      <c r="J103" s="8" t="s">
        <v>38</v>
      </c>
      <c r="K103" s="7" t="s">
        <v>7</v>
      </c>
    </row>
    <row r="104" spans="1:11" ht="12.75">
      <c r="A104" s="2" t="s">
        <v>4</v>
      </c>
      <c r="B104" s="7">
        <v>18</v>
      </c>
      <c r="C104" s="7">
        <v>10000</v>
      </c>
      <c r="D104" s="3">
        <f>K88</f>
        <v>-9.239150859812776</v>
      </c>
      <c r="E104" s="5">
        <v>120</v>
      </c>
      <c r="F104" s="6">
        <f>D104*1000000/86400/7.48*4/3.14159/(B104*B104/144)</f>
        <v>-8.089928541149417</v>
      </c>
      <c r="G104" s="3">
        <f>3.02*C104/POWER((B104/12),1.17)*POWER((ABS(F104/E104)),0.85)*F104/E104</f>
        <v>-127.99486092817628</v>
      </c>
      <c r="H104" s="3">
        <f>G104/D104</f>
        <v>13.853530791981244</v>
      </c>
      <c r="I104" s="3">
        <f>-$G$108/1.85/$H$108</f>
        <v>0.042915219146338286</v>
      </c>
      <c r="J104" s="9">
        <f>I104</f>
        <v>0.042915219146338286</v>
      </c>
      <c r="K104" s="9">
        <f>D104+J104</f>
        <v>-9.196235640666437</v>
      </c>
    </row>
    <row r="105" spans="1:11" ht="12.75">
      <c r="A105" s="2" t="s">
        <v>27</v>
      </c>
      <c r="B105" s="7">
        <v>18</v>
      </c>
      <c r="C105" s="7">
        <v>20000</v>
      </c>
      <c r="D105" s="3">
        <f>K89</f>
        <v>5.9368255177568265</v>
      </c>
      <c r="E105" s="5">
        <v>120</v>
      </c>
      <c r="F105" s="6">
        <f>D105*1000000/86400/7.48*4/3.14159/(B105*B105/144)</f>
        <v>5.198366703679778</v>
      </c>
      <c r="G105" s="3">
        <f>3.02*C105/POWER((B105/12),1.17)*POWER((ABS(F105/E105)),0.85)*F105/E105</f>
        <v>112.94802676502309</v>
      </c>
      <c r="H105" s="3">
        <f>G105/D105</f>
        <v>19.024986742022264</v>
      </c>
      <c r="I105" s="3">
        <f>-$G$108/1.85/$H$108</f>
        <v>0.042915219146338286</v>
      </c>
      <c r="J105" s="9">
        <f>I105-I114</f>
        <v>0.05386409062396446</v>
      </c>
      <c r="K105" s="9">
        <f>D105+J105</f>
        <v>5.990689608380791</v>
      </c>
    </row>
    <row r="106" spans="1:11" ht="12.75">
      <c r="A106" s="2" t="s">
        <v>28</v>
      </c>
      <c r="B106" s="7">
        <v>18</v>
      </c>
      <c r="C106" s="7">
        <v>10000</v>
      </c>
      <c r="D106" s="3">
        <f>K90</f>
        <v>8.760849141187224</v>
      </c>
      <c r="E106" s="5">
        <v>120</v>
      </c>
      <c r="F106" s="6">
        <f>D106*1000000/86400/7.48*4/3.14159/(B106*B106/144)</f>
        <v>7.671120927386947</v>
      </c>
      <c r="G106" s="3">
        <f>3.02*C106/POWER((B106/12),1.17)*POWER((ABS(F106/E106)),0.85)*F106/E106</f>
        <v>116.00686710414675</v>
      </c>
      <c r="H106" s="3">
        <f>G106/D106</f>
        <v>13.241509496923733</v>
      </c>
      <c r="I106" s="3">
        <f>-$G$108/1.85/$H$108</f>
        <v>0.042915219146338286</v>
      </c>
      <c r="J106" s="9">
        <f>I106</f>
        <v>0.042915219146338286</v>
      </c>
      <c r="K106" s="9">
        <f>D106+J106</f>
        <v>8.803764360333563</v>
      </c>
    </row>
    <row r="107" spans="1:11" ht="12.75">
      <c r="A107" s="2" t="s">
        <v>29</v>
      </c>
      <c r="B107" s="7">
        <v>18</v>
      </c>
      <c r="C107" s="7">
        <v>20000</v>
      </c>
      <c r="D107" s="3">
        <f>K91</f>
        <v>-5.739150859812775</v>
      </c>
      <c r="E107" s="5">
        <v>120</v>
      </c>
      <c r="F107" s="6">
        <f>D107*1000000/86400/7.48*4/3.14159/(B107*B107/144)</f>
        <v>-5.025280033548716</v>
      </c>
      <c r="G107" s="3">
        <f>3.02*C107/POWER((B107/12),1.17)*POWER((ABS(F107/E107)),0.85)*F107/E107</f>
        <v>-106.0892442888973</v>
      </c>
      <c r="H107" s="3">
        <f>G107/D107</f>
        <v>18.48518132390724</v>
      </c>
      <c r="I107" s="3">
        <f>-$G$108/1.85/$H$108</f>
        <v>0.042915219146338286</v>
      </c>
      <c r="J107" s="9">
        <f>I107</f>
        <v>0.042915219146338286</v>
      </c>
      <c r="K107" s="9">
        <f>D107+J107</f>
        <v>-5.696235640666437</v>
      </c>
    </row>
    <row r="108" spans="6:11" ht="12.75">
      <c r="F108" s="6"/>
      <c r="G108" s="3">
        <f>SUM(G104:G107)</f>
        <v>-5.129211347903748</v>
      </c>
      <c r="H108" s="3">
        <f>SUM(H104:H107)</f>
        <v>64.60520835483447</v>
      </c>
      <c r="I108" s="4"/>
      <c r="J108" s="4"/>
      <c r="K108" s="9"/>
    </row>
    <row r="109" spans="1:11" ht="12.75">
      <c r="A109" s="2" t="s">
        <v>35</v>
      </c>
      <c r="F109" s="6"/>
      <c r="H109" s="3"/>
      <c r="K109" s="9"/>
    </row>
    <row r="110" spans="1:11" ht="12.75">
      <c r="A110" t="s">
        <v>1</v>
      </c>
      <c r="B110" s="7" t="s">
        <v>14</v>
      </c>
      <c r="C110" s="7" t="s">
        <v>11</v>
      </c>
      <c r="D110" s="7" t="s">
        <v>12</v>
      </c>
      <c r="E110" s="7" t="s">
        <v>10</v>
      </c>
      <c r="F110" s="8" t="s">
        <v>15</v>
      </c>
      <c r="G110" s="7" t="s">
        <v>9</v>
      </c>
      <c r="H110" s="7" t="s">
        <v>2</v>
      </c>
      <c r="I110" s="7" t="s">
        <v>8</v>
      </c>
      <c r="J110" s="8" t="s">
        <v>38</v>
      </c>
      <c r="K110" s="7" t="s">
        <v>7</v>
      </c>
    </row>
    <row r="111" spans="1:11" ht="12.75">
      <c r="A111" s="2" t="s">
        <v>5</v>
      </c>
      <c r="B111" s="7">
        <v>24</v>
      </c>
      <c r="C111" s="7">
        <v>10000</v>
      </c>
      <c r="D111" s="3">
        <f>K95</f>
        <v>7.824023622430398</v>
      </c>
      <c r="E111" s="5">
        <v>120</v>
      </c>
      <c r="F111" s="6">
        <f>D111*1000000/86400/7.48*4/3.14159/(B111*B111/144)</f>
        <v>3.8535882296647426</v>
      </c>
      <c r="G111" s="3">
        <f>3.02*C111/POWER((B111/12),1.17)*POWER((ABS(F111/E111)),0.85)*F111/E111</f>
        <v>23.182878570675975</v>
      </c>
      <c r="H111" s="3">
        <f>G111/D111</f>
        <v>2.9630379059968397</v>
      </c>
      <c r="I111" s="3">
        <f>-$G$115/1.85/$H$115</f>
        <v>-0.010948871477626175</v>
      </c>
      <c r="J111" s="9">
        <f>I111</f>
        <v>-0.010948871477626175</v>
      </c>
      <c r="K111" s="9">
        <f>D111+J111</f>
        <v>7.813074750952772</v>
      </c>
    </row>
    <row r="112" spans="1:11" ht="12.75">
      <c r="A112" s="2" t="s">
        <v>16</v>
      </c>
      <c r="B112" s="7">
        <v>24</v>
      </c>
      <c r="C112" s="7">
        <v>20000</v>
      </c>
      <c r="D112" s="3">
        <f>K96</f>
        <v>6.824023622430398</v>
      </c>
      <c r="E112" s="5">
        <v>120</v>
      </c>
      <c r="F112" s="6">
        <f>D112*1000000/86400/7.48*4/3.14159/(B112*B112/144)</f>
        <v>3.361055433800344</v>
      </c>
      <c r="G112" s="3">
        <f>3.02*C112/POWER((B112/12),1.17)*POWER((ABS(F112/E112)),0.85)*F112/E112</f>
        <v>36.0019925648943</v>
      </c>
      <c r="H112" s="3">
        <f>G112/D112</f>
        <v>5.275771972206637</v>
      </c>
      <c r="I112" s="3">
        <f>-$G$115/1.85/$H$115</f>
        <v>-0.010948871477626175</v>
      </c>
      <c r="J112" s="9">
        <f>I112</f>
        <v>-0.010948871477626175</v>
      </c>
      <c r="K112" s="9">
        <f>D112+J112</f>
        <v>6.813074750952772</v>
      </c>
    </row>
    <row r="113" spans="1:11" ht="12.75">
      <c r="A113" s="2" t="s">
        <v>13</v>
      </c>
      <c r="B113" s="7">
        <v>18</v>
      </c>
      <c r="C113" s="7">
        <v>10000</v>
      </c>
      <c r="D113" s="3">
        <f>K97</f>
        <v>5.824023623430398</v>
      </c>
      <c r="E113" s="5">
        <v>120</v>
      </c>
      <c r="F113" s="6">
        <f>D113*1000000/86400/7.48*4/3.14159/(B113*B113/144)</f>
        <v>5.0995958016506275</v>
      </c>
      <c r="G113" s="3">
        <f>3.02*C113/POWER((B113/12),1.17)*POWER((ABS(F113/E113)),0.85)*F113/E113</f>
        <v>54.50495824209766</v>
      </c>
      <c r="H113" s="3">
        <f>G113/D113</f>
        <v>9.358643056120329</v>
      </c>
      <c r="I113" s="3">
        <f>-$G$115/1.85/$H$115</f>
        <v>-0.010948871477626175</v>
      </c>
      <c r="J113" s="9">
        <f>I113</f>
        <v>-0.010948871477626175</v>
      </c>
      <c r="K113" s="9">
        <f>D113+J113</f>
        <v>5.813074751952772</v>
      </c>
    </row>
    <row r="114" spans="1:11" ht="12.75">
      <c r="A114" s="2" t="s">
        <v>30</v>
      </c>
      <c r="B114" s="7">
        <v>18</v>
      </c>
      <c r="C114" s="7">
        <v>20000</v>
      </c>
      <c r="D114" s="3">
        <f>K98</f>
        <v>-5.9368255177568265</v>
      </c>
      <c r="E114" s="5">
        <v>120</v>
      </c>
      <c r="F114" s="6">
        <f>D114*1000000/86400/7.48*4/3.14159/(B114*B114/144)</f>
        <v>-5.198366703679778</v>
      </c>
      <c r="G114" s="3">
        <f>3.02*C114/POWER((B114/12),1.17)*POWER((ABS(F114/E114)),0.85)*F114/E114</f>
        <v>-112.94802676502309</v>
      </c>
      <c r="H114" s="3">
        <f>G114/D114</f>
        <v>19.024986742022264</v>
      </c>
      <c r="I114" s="3">
        <f>-$G$115/1.85/$H$115</f>
        <v>-0.010948871477626175</v>
      </c>
      <c r="J114" s="9">
        <f>I114-I105</f>
        <v>-0.05386409062396446</v>
      </c>
      <c r="K114" s="9">
        <f>D114+J114</f>
        <v>-5.990689608380791</v>
      </c>
    </row>
    <row r="115" spans="6:11" ht="12.75">
      <c r="F115" s="6"/>
      <c r="G115" s="3">
        <f>SUM(G111:G114)</f>
        <v>0.7418026126448467</v>
      </c>
      <c r="H115" s="3">
        <f>SUM(H111:H114)</f>
        <v>36.62243967634607</v>
      </c>
      <c r="I115" s="4"/>
      <c r="J115" s="4"/>
      <c r="K115" s="9"/>
    </row>
    <row r="116" spans="1:3" ht="12.75">
      <c r="A116" s="2" t="s">
        <v>34</v>
      </c>
      <c r="B116" s="2"/>
      <c r="C116" s="2"/>
    </row>
    <row r="117" spans="1:6" ht="12.75">
      <c r="A117" s="1" t="s">
        <v>40</v>
      </c>
      <c r="F117" s="6"/>
    </row>
    <row r="118" spans="1:6" ht="12.75">
      <c r="A118" s="2" t="s">
        <v>37</v>
      </c>
      <c r="F118" s="6"/>
    </row>
    <row r="119" spans="1:11" ht="12.75">
      <c r="A119" t="s">
        <v>1</v>
      </c>
      <c r="B119" t="s">
        <v>14</v>
      </c>
      <c r="C119" t="s">
        <v>11</v>
      </c>
      <c r="D119" t="s">
        <v>12</v>
      </c>
      <c r="E119" t="s">
        <v>10</v>
      </c>
      <c r="F119" s="2" t="s">
        <v>15</v>
      </c>
      <c r="G119" t="s">
        <v>9</v>
      </c>
      <c r="H119" t="s">
        <v>2</v>
      </c>
      <c r="I119" t="s">
        <v>8</v>
      </c>
      <c r="J119" s="8" t="s">
        <v>38</v>
      </c>
      <c r="K119" s="7" t="s">
        <v>7</v>
      </c>
    </row>
    <row r="120" spans="1:11" ht="12.75">
      <c r="A120" s="2" t="s">
        <v>4</v>
      </c>
      <c r="B120" s="7">
        <v>18</v>
      </c>
      <c r="C120" s="7">
        <v>10000</v>
      </c>
      <c r="D120" s="3">
        <f>K104</f>
        <v>-9.196235640666437</v>
      </c>
      <c r="E120" s="5">
        <v>120</v>
      </c>
      <c r="F120" s="6">
        <f>D120*1000000/86400/7.48*4/3.14159/(B120*B120/144)</f>
        <v>-8.052351380489362</v>
      </c>
      <c r="G120" s="3">
        <f>3.02*C120/POWER((B120/12),1.17)*POWER((ABS(F120/E120)),0.85)*F120/E120</f>
        <v>-126.89715716938426</v>
      </c>
      <c r="H120" s="3">
        <f>G120/D120</f>
        <v>13.798815311803843</v>
      </c>
      <c r="I120" s="3">
        <f>-G124/1.85/H124</f>
        <v>-0.0032449861918817566</v>
      </c>
      <c r="J120" s="9">
        <f>I120</f>
        <v>-0.0032449861918817566</v>
      </c>
      <c r="K120" s="9">
        <f>D120+J120</f>
        <v>-9.19948062685832</v>
      </c>
    </row>
    <row r="121" spans="1:11" ht="12.75">
      <c r="A121" s="2" t="s">
        <v>27</v>
      </c>
      <c r="B121" s="7">
        <v>18</v>
      </c>
      <c r="C121" s="7">
        <v>20000</v>
      </c>
      <c r="D121" s="3">
        <f>K105</f>
        <v>5.990689608380791</v>
      </c>
      <c r="E121" s="5">
        <v>120</v>
      </c>
      <c r="F121" s="6">
        <f>D121*1000000/86400/7.48*4/3.14159/(B121*B121/144)</f>
        <v>5.2455308479494915</v>
      </c>
      <c r="G121" s="3">
        <f>3.02*C121/POWER((B121/12),1.17)*POWER((ABS(F121/E121)),0.85)*F121/E121</f>
        <v>114.85114633827406</v>
      </c>
      <c r="H121" s="3">
        <f>G121/D121</f>
        <v>19.17160691777468</v>
      </c>
      <c r="I121" s="3">
        <f>-G124/1.85/H124</f>
        <v>-0.0032449861918817566</v>
      </c>
      <c r="J121" s="9">
        <f>I121-I130</f>
        <v>-0.025569294228447042</v>
      </c>
      <c r="K121" s="9">
        <f>D121+J121</f>
        <v>5.965120314152344</v>
      </c>
    </row>
    <row r="122" spans="1:11" ht="12.75">
      <c r="A122" s="2" t="s">
        <v>28</v>
      </c>
      <c r="B122" s="7">
        <v>18</v>
      </c>
      <c r="C122" s="7">
        <v>10000</v>
      </c>
      <c r="D122" s="3">
        <f>K106</f>
        <v>8.803764360333563</v>
      </c>
      <c r="E122" s="5">
        <v>120</v>
      </c>
      <c r="F122" s="6">
        <f>D122*1000000/86400/7.48*4/3.14159/(B122*B122/144)</f>
        <v>7.708698088046999</v>
      </c>
      <c r="G122" s="3">
        <f>3.02*C122/POWER((B122/12),1.17)*POWER((ABS(F122/E122)),0.85)*F122/E122</f>
        <v>117.06034043179913</v>
      </c>
      <c r="H122" s="3">
        <f>G122/D122</f>
        <v>13.29662353972453</v>
      </c>
      <c r="I122" s="3">
        <f>-G124/1.85/H124</f>
        <v>-0.0032449861918817566</v>
      </c>
      <c r="J122" s="9">
        <f>I122</f>
        <v>-0.0032449861918817566</v>
      </c>
      <c r="K122" s="9">
        <f>D122+J122</f>
        <v>8.80051937414168</v>
      </c>
    </row>
    <row r="123" spans="1:11" ht="12.75">
      <c r="A123" s="2" t="s">
        <v>29</v>
      </c>
      <c r="B123" s="7">
        <v>18</v>
      </c>
      <c r="C123" s="7">
        <v>20000</v>
      </c>
      <c r="D123" s="3">
        <f>K107</f>
        <v>-5.696235640666437</v>
      </c>
      <c r="E123" s="5">
        <v>120</v>
      </c>
      <c r="F123" s="6">
        <f>D123*1000000/86400/7.48*4/3.14159/(B123*B123/144)</f>
        <v>-4.987702872888664</v>
      </c>
      <c r="G123" s="3">
        <f>3.02*C123/POWER((B123/12),1.17)*POWER((ABS(F123/E123)),0.85)*F123/E123</f>
        <v>-104.62631317185112</v>
      </c>
      <c r="H123" s="3">
        <f>G123/D123</f>
        <v>18.36762377330483</v>
      </c>
      <c r="I123" s="3">
        <f>-G124/1.85/H124</f>
        <v>-0.0032449861918817566</v>
      </c>
      <c r="J123" s="9">
        <f>I123</f>
        <v>-0.0032449861918817566</v>
      </c>
      <c r="K123" s="9">
        <f>D123+J123</f>
        <v>-5.6994806268583185</v>
      </c>
    </row>
    <row r="124" spans="6:11" ht="12.75">
      <c r="F124" s="6"/>
      <c r="G124" s="3">
        <f>SUM(G120:G123)</f>
        <v>0.3880164288378154</v>
      </c>
      <c r="H124" s="3">
        <f>SUM(H120:H123)</f>
        <v>64.63466954260788</v>
      </c>
      <c r="I124" s="4"/>
      <c r="J124" s="4"/>
      <c r="K124" s="9"/>
    </row>
    <row r="125" spans="1:11" ht="12.75">
      <c r="A125" s="2" t="s">
        <v>35</v>
      </c>
      <c r="F125" s="6"/>
      <c r="H125" s="3"/>
      <c r="K125" s="9"/>
    </row>
    <row r="126" spans="1:11" ht="12.75">
      <c r="A126" t="s">
        <v>1</v>
      </c>
      <c r="B126" s="7" t="s">
        <v>14</v>
      </c>
      <c r="C126" s="7" t="s">
        <v>11</v>
      </c>
      <c r="D126" s="7" t="s">
        <v>12</v>
      </c>
      <c r="E126" s="7" t="s">
        <v>10</v>
      </c>
      <c r="F126" s="8" t="s">
        <v>15</v>
      </c>
      <c r="G126" s="7" t="s">
        <v>9</v>
      </c>
      <c r="H126" s="7" t="s">
        <v>2</v>
      </c>
      <c r="I126" s="7" t="s">
        <v>8</v>
      </c>
      <c r="J126" s="8" t="s">
        <v>38</v>
      </c>
      <c r="K126" s="7" t="s">
        <v>7</v>
      </c>
    </row>
    <row r="127" spans="1:11" ht="12.75">
      <c r="A127" s="2" t="s">
        <v>5</v>
      </c>
      <c r="B127" s="7">
        <v>24</v>
      </c>
      <c r="C127" s="7">
        <v>10000</v>
      </c>
      <c r="D127" s="3">
        <f>K111</f>
        <v>7.813074750952772</v>
      </c>
      <c r="E127" s="5">
        <v>120</v>
      </c>
      <c r="F127" s="6">
        <f>D127*1000000/86400/7.48*4/3.14159/(B127*B127/144)</f>
        <v>3.848195551384307</v>
      </c>
      <c r="G127" s="3">
        <f>3.02*C127/POWER((B127/12),1.17)*POWER((ABS(F127/E127)),0.85)*F127/E127</f>
        <v>23.12289671384605</v>
      </c>
      <c r="H127" s="3">
        <f>G127/D127</f>
        <v>2.9595130535550433</v>
      </c>
      <c r="I127" s="3">
        <f>-G131/1.85/H131</f>
        <v>0.022324308036565287</v>
      </c>
      <c r="J127" s="9">
        <f>I127</f>
        <v>0.022324308036565287</v>
      </c>
      <c r="K127" s="9">
        <f>D127+J127</f>
        <v>7.835399058989338</v>
      </c>
    </row>
    <row r="128" spans="1:11" ht="12.75">
      <c r="A128" s="2" t="s">
        <v>16</v>
      </c>
      <c r="B128" s="7">
        <v>24</v>
      </c>
      <c r="C128" s="7">
        <v>20000</v>
      </c>
      <c r="D128" s="3">
        <f>K112</f>
        <v>6.813074750952772</v>
      </c>
      <c r="E128" s="5">
        <v>120</v>
      </c>
      <c r="F128" s="6">
        <f>D128*1000000/86400/7.48*4/3.14159/(B128*B128/144)</f>
        <v>3.3556627555199086</v>
      </c>
      <c r="G128" s="3">
        <f>3.02*C128/POWER((B128/12),1.17)*POWER((ABS(F128/E128)),0.85)*F128/E128</f>
        <v>35.89520250394076</v>
      </c>
      <c r="H128" s="3">
        <f>G128/D128</f>
        <v>5.26857605648918</v>
      </c>
      <c r="I128" s="3">
        <f>-G131/1.85/H131</f>
        <v>0.022324308036565287</v>
      </c>
      <c r="J128" s="9">
        <f>I128</f>
        <v>0.022324308036565287</v>
      </c>
      <c r="K128" s="9">
        <f>D128+J128</f>
        <v>6.835399058989338</v>
      </c>
    </row>
    <row r="129" spans="1:11" ht="12.75">
      <c r="A129" s="2" t="s">
        <v>13</v>
      </c>
      <c r="B129" s="7">
        <v>18</v>
      </c>
      <c r="C129" s="7">
        <v>10000</v>
      </c>
      <c r="D129" s="3">
        <f>K113</f>
        <v>5.813074751952772</v>
      </c>
      <c r="E129" s="5">
        <v>120</v>
      </c>
      <c r="F129" s="6">
        <f>D129*1000000/86400/7.48*4/3.14159/(B129*B129/144)</f>
        <v>5.090008818040966</v>
      </c>
      <c r="G129" s="3">
        <f>3.02*C129/POWER((B129/12),1.17)*POWER((ABS(F129/E129)),0.85)*F129/E129</f>
        <v>54.315546540216125</v>
      </c>
      <c r="H129" s="3">
        <f>G129/D129</f>
        <v>9.343686234547395</v>
      </c>
      <c r="I129" s="3">
        <f>-G131/1.85/H131</f>
        <v>0.022324308036565287</v>
      </c>
      <c r="J129" s="9">
        <f>I129</f>
        <v>0.022324308036565287</v>
      </c>
      <c r="K129" s="9">
        <f>D129+J129</f>
        <v>5.835399059989338</v>
      </c>
    </row>
    <row r="130" spans="1:11" ht="12.75">
      <c r="A130" s="2" t="s">
        <v>30</v>
      </c>
      <c r="B130" s="7">
        <v>18</v>
      </c>
      <c r="C130" s="7">
        <v>20000</v>
      </c>
      <c r="D130" s="3">
        <f>K114</f>
        <v>-5.990689608380791</v>
      </c>
      <c r="E130" s="5">
        <v>120</v>
      </c>
      <c r="F130" s="6">
        <f>D130*1000000/86400/7.48*4/3.14159/(B130*B130/144)</f>
        <v>-5.2455308479494915</v>
      </c>
      <c r="G130" s="3">
        <f>3.02*C130/POWER((B130/12),1.17)*POWER((ABS(F130/E130)),0.85)*F130/E130</f>
        <v>-114.85114633827406</v>
      </c>
      <c r="H130" s="3">
        <f>G130/D130</f>
        <v>19.17160691777468</v>
      </c>
      <c r="I130" s="3">
        <f>-G131/1.85/H131</f>
        <v>0.022324308036565287</v>
      </c>
      <c r="J130" s="9">
        <f>I130-I121</f>
        <v>0.025569294228447042</v>
      </c>
      <c r="K130" s="9">
        <f>D130+J130</f>
        <v>-5.965120314152344</v>
      </c>
    </row>
    <row r="131" spans="6:11" ht="12.75">
      <c r="F131" s="6"/>
      <c r="G131" s="3">
        <f>SUM(G127:G130)</f>
        <v>-1.5175005802711183</v>
      </c>
      <c r="H131" s="3">
        <f>SUM(H127:H130)</f>
        <v>36.743382262366296</v>
      </c>
      <c r="I131" s="4"/>
      <c r="J131" s="4"/>
      <c r="K131" s="9"/>
    </row>
    <row r="132" ht="12.75">
      <c r="A132" s="2" t="s">
        <v>34</v>
      </c>
    </row>
    <row r="133" spans="1:6" ht="12.75">
      <c r="A133" s="1" t="s">
        <v>41</v>
      </c>
      <c r="F133" s="6"/>
    </row>
    <row r="134" spans="1:6" ht="12.75">
      <c r="A134" s="2" t="s">
        <v>37</v>
      </c>
      <c r="F134" s="6"/>
    </row>
    <row r="135" spans="1:11" ht="12.75">
      <c r="A135" t="s">
        <v>1</v>
      </c>
      <c r="B135" t="s">
        <v>14</v>
      </c>
      <c r="C135" t="s">
        <v>11</v>
      </c>
      <c r="D135" t="s">
        <v>12</v>
      </c>
      <c r="E135" t="s">
        <v>10</v>
      </c>
      <c r="F135" s="2" t="s">
        <v>15</v>
      </c>
      <c r="G135" t="s">
        <v>9</v>
      </c>
      <c r="H135" t="s">
        <v>2</v>
      </c>
      <c r="I135" t="s">
        <v>8</v>
      </c>
      <c r="J135" s="8" t="s">
        <v>38</v>
      </c>
      <c r="K135" s="7" t="s">
        <v>7</v>
      </c>
    </row>
    <row r="136" spans="1:11" ht="12.75">
      <c r="A136" s="2" t="s">
        <v>4</v>
      </c>
      <c r="B136" s="7">
        <v>18</v>
      </c>
      <c r="C136" s="7">
        <v>10000</v>
      </c>
      <c r="D136" s="3">
        <f>K120</f>
        <v>-9.19948062685832</v>
      </c>
      <c r="E136" s="5">
        <v>120</v>
      </c>
      <c r="F136" s="6">
        <f>D136*1000000/86400/7.48*4/3.14159/(B136*B136/144)</f>
        <v>-8.055192735372263</v>
      </c>
      <c r="G136" s="3">
        <f>3.02*C136/POWER((B136/12),1.17)*POWER((ABS(F136/E136)),0.85)*F136/E136</f>
        <v>-126.98000697745427</v>
      </c>
      <c r="H136" s="3">
        <f>G136/D136</f>
        <v>13.80295389793312</v>
      </c>
      <c r="I136" s="3">
        <f>-G140/1.85/H140</f>
        <v>0.006614397460069597</v>
      </c>
      <c r="J136" s="9">
        <f>I136</f>
        <v>0.006614397460069597</v>
      </c>
      <c r="K136" s="9">
        <f>D136+J136</f>
        <v>-9.19286622939825</v>
      </c>
    </row>
    <row r="137" spans="1:11" ht="12.75">
      <c r="A137" s="2" t="s">
        <v>27</v>
      </c>
      <c r="B137" s="7">
        <v>18</v>
      </c>
      <c r="C137" s="7">
        <v>20000</v>
      </c>
      <c r="D137" s="3">
        <f>K121</f>
        <v>5.965120314152344</v>
      </c>
      <c r="E137" s="5">
        <v>120</v>
      </c>
      <c r="F137" s="6">
        <f>D137*1000000/86400/7.48*4/3.14159/(B137*B137/144)</f>
        <v>5.223142019550174</v>
      </c>
      <c r="G137" s="3">
        <f>3.02*C137/POWER((B137/12),1.17)*POWER((ABS(F137/E137)),0.85)*F137/E137</f>
        <v>113.94591349504897</v>
      </c>
      <c r="H137" s="3">
        <f>G137/D137</f>
        <v>19.102031056223705</v>
      </c>
      <c r="I137" s="3">
        <f>-G140/1.85/H140</f>
        <v>0.006614397460069597</v>
      </c>
      <c r="J137" s="9">
        <f>I137-I146</f>
        <v>0.008300023570310226</v>
      </c>
      <c r="K137" s="9">
        <f>D137+J137</f>
        <v>5.973420337722654</v>
      </c>
    </row>
    <row r="138" spans="1:11" ht="12.75">
      <c r="A138" s="2" t="s">
        <v>28</v>
      </c>
      <c r="B138" s="7">
        <v>18</v>
      </c>
      <c r="C138" s="7">
        <v>10000</v>
      </c>
      <c r="D138" s="3">
        <f>K122</f>
        <v>8.80051937414168</v>
      </c>
      <c r="E138" s="5">
        <v>120</v>
      </c>
      <c r="F138" s="6">
        <f>D138*1000000/86400/7.48*4/3.14159/(B138*B138/144)</f>
        <v>7.705856733164102</v>
      </c>
      <c r="G138" s="3">
        <f>3.02*C138/POWER((B138/12),1.17)*POWER((ABS(F138/E138)),0.85)*F138/E138</f>
        <v>116.98053032072558</v>
      </c>
      <c r="H138" s="3">
        <f>G138/D138</f>
        <v>13.292457563862218</v>
      </c>
      <c r="I138" s="3">
        <f>-G140/1.85/H140</f>
        <v>0.006614397460069597</v>
      </c>
      <c r="J138" s="9">
        <f>I138</f>
        <v>0.006614397460069597</v>
      </c>
      <c r="K138" s="9">
        <f>D138+J138</f>
        <v>8.80713377160175</v>
      </c>
    </row>
    <row r="139" spans="1:11" ht="12.75">
      <c r="A139" s="2" t="s">
        <v>29</v>
      </c>
      <c r="B139" s="7">
        <v>18</v>
      </c>
      <c r="C139" s="7">
        <v>20000</v>
      </c>
      <c r="D139" s="3">
        <f>K123</f>
        <v>-5.6994806268583185</v>
      </c>
      <c r="E139" s="5">
        <v>120</v>
      </c>
      <c r="F139" s="6">
        <f>D139*1000000/86400/7.48*4/3.14159/(B139*B139/144)</f>
        <v>-4.990544227771559</v>
      </c>
      <c r="G139" s="3">
        <f>3.02*C139/POWER((B139/12),1.17)*POWER((ABS(F139/E139)),0.85)*F139/E139</f>
        <v>-104.7366048356262</v>
      </c>
      <c r="H139" s="3">
        <f>G139/D139</f>
        <v>18.37651738687624</v>
      </c>
      <c r="I139" s="3">
        <f>-G140/1.85/H140</f>
        <v>0.006614397460069597</v>
      </c>
      <c r="J139" s="9">
        <f>I139</f>
        <v>0.006614397460069597</v>
      </c>
      <c r="K139" s="9">
        <f>D139+J139</f>
        <v>-5.692866229398249</v>
      </c>
    </row>
    <row r="140" spans="6:11" ht="12.75">
      <c r="F140" s="6"/>
      <c r="G140" s="3">
        <f>SUM(G136:G139)</f>
        <v>-0.7901679973059146</v>
      </c>
      <c r="H140" s="3">
        <f>SUM(H136:H139)</f>
        <v>64.57395990489529</v>
      </c>
      <c r="I140" s="4"/>
      <c r="J140" s="4"/>
      <c r="K140" s="9"/>
    </row>
    <row r="141" spans="1:11" ht="12.75">
      <c r="A141" s="2" t="s">
        <v>35</v>
      </c>
      <c r="F141" s="6"/>
      <c r="H141" s="3"/>
      <c r="K141" s="9"/>
    </row>
    <row r="142" spans="1:11" ht="12.75">
      <c r="A142" t="s">
        <v>1</v>
      </c>
      <c r="B142" s="7" t="s">
        <v>14</v>
      </c>
      <c r="C142" s="7" t="s">
        <v>11</v>
      </c>
      <c r="D142" s="7" t="s">
        <v>12</v>
      </c>
      <c r="E142" s="7" t="s">
        <v>10</v>
      </c>
      <c r="F142" s="8" t="s">
        <v>15</v>
      </c>
      <c r="G142" s="7" t="s">
        <v>9</v>
      </c>
      <c r="H142" s="7" t="s">
        <v>2</v>
      </c>
      <c r="I142" s="7" t="s">
        <v>8</v>
      </c>
      <c r="J142" s="8" t="s">
        <v>38</v>
      </c>
      <c r="K142" s="7" t="s">
        <v>7</v>
      </c>
    </row>
    <row r="143" spans="1:11" ht="12.75">
      <c r="A143" s="2" t="s">
        <v>5</v>
      </c>
      <c r="B143" s="7">
        <v>24</v>
      </c>
      <c r="C143" s="7">
        <v>10000</v>
      </c>
      <c r="D143" s="3">
        <f>K127</f>
        <v>7.835399058989338</v>
      </c>
      <c r="E143" s="5">
        <v>120</v>
      </c>
      <c r="F143" s="6">
        <f>D143*1000000/86400/7.48*4/3.14159/(B143*B143/144)</f>
        <v>3.859191005237295</v>
      </c>
      <c r="G143" s="3">
        <f>3.02*C143/POWER((B143/12),1.17)*POWER((ABS(F143/E143)),0.85)*F143/E143</f>
        <v>23.24527292029097</v>
      </c>
      <c r="H143" s="3">
        <f>G143/D143</f>
        <v>2.966699302139858</v>
      </c>
      <c r="I143" s="3">
        <f>-G147/1.85/H147</f>
        <v>-0.0016856261102406293</v>
      </c>
      <c r="J143" s="9">
        <f>I143</f>
        <v>-0.0016856261102406293</v>
      </c>
      <c r="K143" s="9">
        <f>D143+J143</f>
        <v>7.833713432879097</v>
      </c>
    </row>
    <row r="144" spans="1:11" ht="12.75">
      <c r="A144" s="2" t="s">
        <v>16</v>
      </c>
      <c r="B144" s="7">
        <v>24</v>
      </c>
      <c r="C144" s="7">
        <v>20000</v>
      </c>
      <c r="D144" s="3">
        <f>K128</f>
        <v>6.835399058989338</v>
      </c>
      <c r="E144" s="5">
        <v>120</v>
      </c>
      <c r="F144" s="6">
        <f>D144*1000000/86400/7.48*4/3.14159/(B144*B144/144)</f>
        <v>3.366658209372897</v>
      </c>
      <c r="G144" s="3">
        <f>3.02*C144/POWER((B144/12),1.17)*POWER((ABS(F144/E144)),0.85)*F144/E144</f>
        <v>36.11309750356575</v>
      </c>
      <c r="H144" s="3">
        <f>G144/D144</f>
        <v>5.2832464047688426</v>
      </c>
      <c r="I144" s="3">
        <f>-G147/1.85/H147</f>
        <v>-0.0016856261102406293</v>
      </c>
      <c r="J144" s="9">
        <f>I144</f>
        <v>-0.0016856261102406293</v>
      </c>
      <c r="K144" s="9">
        <f>D144+J144</f>
        <v>6.833713432879097</v>
      </c>
    </row>
    <row r="145" spans="1:11" ht="12.75">
      <c r="A145" s="2" t="s">
        <v>13</v>
      </c>
      <c r="B145" s="7">
        <v>18</v>
      </c>
      <c r="C145" s="7">
        <v>10000</v>
      </c>
      <c r="D145" s="3">
        <f>K129</f>
        <v>5.835399059989338</v>
      </c>
      <c r="E145" s="5">
        <v>120</v>
      </c>
      <c r="F145" s="6">
        <f>D145*1000000/86400/7.48*4/3.14159/(B145*B145/144)</f>
        <v>5.109556291557388</v>
      </c>
      <c r="G145" s="3">
        <f>3.02*C145/POWER((B145/12),1.17)*POWER((ABS(F145/E145)),0.85)*F145/E145</f>
        <v>54.70207021756673</v>
      </c>
      <c r="H145" s="3">
        <f>G145/D145</f>
        <v>9.374178124789067</v>
      </c>
      <c r="I145" s="3">
        <f>-G147/1.85/H147</f>
        <v>-0.0016856261102406293</v>
      </c>
      <c r="J145" s="9">
        <f>I145</f>
        <v>-0.0016856261102406293</v>
      </c>
      <c r="K145" s="9">
        <f>D145+J145</f>
        <v>5.8337134338790975</v>
      </c>
    </row>
    <row r="146" spans="1:11" ht="12.75">
      <c r="A146" s="2" t="s">
        <v>30</v>
      </c>
      <c r="B146" s="7">
        <v>18</v>
      </c>
      <c r="C146" s="7">
        <v>20000</v>
      </c>
      <c r="D146" s="3">
        <f>K130</f>
        <v>-5.965120314152344</v>
      </c>
      <c r="E146" s="5">
        <v>120</v>
      </c>
      <c r="F146" s="6">
        <f>D146*1000000/86400/7.48*4/3.14159/(B146*B146/144)</f>
        <v>-5.223142019550174</v>
      </c>
      <c r="G146" s="3">
        <f>3.02*C146/POWER((B146/12),1.17)*POWER((ABS(F146/E146)),0.85)*F146/E146</f>
        <v>-113.94591349504897</v>
      </c>
      <c r="H146" s="3">
        <f>G146/D146</f>
        <v>19.102031056223705</v>
      </c>
      <c r="I146" s="3">
        <f>-G147/1.85/H147</f>
        <v>-0.0016856261102406293</v>
      </c>
      <c r="J146" s="9">
        <f>I146-I137</f>
        <v>-0.008300023570310226</v>
      </c>
      <c r="K146" s="9">
        <f>D146+J146</f>
        <v>-5.973420337722654</v>
      </c>
    </row>
    <row r="147" spans="6:11" ht="12.75">
      <c r="F147" s="6"/>
      <c r="G147" s="3">
        <f>SUM(G143:G146)</f>
        <v>0.11452714637447059</v>
      </c>
      <c r="H147" s="3">
        <f>SUM(H143:H146)</f>
        <v>36.72615488792147</v>
      </c>
      <c r="I147" s="4"/>
      <c r="J147" s="4"/>
      <c r="K147" s="9"/>
    </row>
    <row r="148" spans="1:11" ht="12.75">
      <c r="A148" s="2" t="s">
        <v>34</v>
      </c>
      <c r="B148" s="7"/>
      <c r="C148" s="7"/>
      <c r="D148" s="7"/>
      <c r="E148" s="7"/>
      <c r="F148" s="11"/>
      <c r="G148" s="9"/>
      <c r="H148" s="9"/>
      <c r="I148" s="12"/>
      <c r="J148" s="12"/>
      <c r="K148" s="7"/>
    </row>
    <row r="149" spans="1:6" ht="12.75">
      <c r="A149" s="1" t="s">
        <v>42</v>
      </c>
      <c r="F149" s="6"/>
    </row>
    <row r="150" spans="1:6" ht="12.75">
      <c r="A150" s="2" t="s">
        <v>37</v>
      </c>
      <c r="F150" s="6"/>
    </row>
    <row r="151" spans="1:11" ht="12.75">
      <c r="A151" t="s">
        <v>1</v>
      </c>
      <c r="B151" t="s">
        <v>14</v>
      </c>
      <c r="C151" t="s">
        <v>11</v>
      </c>
      <c r="D151" t="s">
        <v>12</v>
      </c>
      <c r="E151" t="s">
        <v>10</v>
      </c>
      <c r="F151" s="2" t="s">
        <v>15</v>
      </c>
      <c r="G151" t="s">
        <v>9</v>
      </c>
      <c r="H151" t="s">
        <v>2</v>
      </c>
      <c r="I151" t="s">
        <v>8</v>
      </c>
      <c r="J151" s="8" t="s">
        <v>38</v>
      </c>
      <c r="K151" s="7" t="s">
        <v>7</v>
      </c>
    </row>
    <row r="152" spans="1:11" ht="12.75">
      <c r="A152" s="2" t="s">
        <v>4</v>
      </c>
      <c r="B152" s="7">
        <v>18</v>
      </c>
      <c r="C152" s="7">
        <v>10000</v>
      </c>
      <c r="D152" s="3">
        <f>K136</f>
        <v>-9.19286622939825</v>
      </c>
      <c r="E152" s="5">
        <v>120</v>
      </c>
      <c r="F152" s="6">
        <f>D152*1000000/86400/7.48*4/3.14159/(B152*B152/144)</f>
        <v>-8.04940107728521</v>
      </c>
      <c r="G152" s="3">
        <f>3.02*C152/POWER((B152/12),1.17)*POWER((ABS(F152/E152)),0.85)*F152/E152</f>
        <v>-126.81115687829656</v>
      </c>
      <c r="H152" s="3">
        <f>G152/D152</f>
        <v>13.794517804769297</v>
      </c>
      <c r="I152" s="3">
        <f>-G156/1.85/H156</f>
        <v>-0.0004991270333710381</v>
      </c>
      <c r="J152" s="9">
        <f>I152</f>
        <v>-0.0004991270333710381</v>
      </c>
      <c r="K152" s="9">
        <f>D152+J152</f>
        <v>-9.193365356431622</v>
      </c>
    </row>
    <row r="153" spans="1:11" ht="12.75">
      <c r="A153" s="2" t="s">
        <v>27</v>
      </c>
      <c r="B153" s="7">
        <v>18</v>
      </c>
      <c r="C153" s="7">
        <v>20000</v>
      </c>
      <c r="D153" s="3">
        <f>K137</f>
        <v>5.973420337722654</v>
      </c>
      <c r="E153" s="5">
        <v>120</v>
      </c>
      <c r="F153" s="6">
        <f>D153*1000000/86400/7.48*4/3.14159/(B153*B153/144)</f>
        <v>5.230409635220976</v>
      </c>
      <c r="G153" s="3">
        <f>3.02*C153/POWER((B153/12),1.17)*POWER((ABS(F153/E153)),0.85)*F153/E153</f>
        <v>114.23939945493498</v>
      </c>
      <c r="H153" s="3">
        <f>G153/D153</f>
        <v>19.124620903287774</v>
      </c>
      <c r="I153" s="3">
        <f>-G156/1.85/H156</f>
        <v>-0.0004991270333710381</v>
      </c>
      <c r="J153" s="9">
        <f>I153-I162</f>
        <v>-0.003940127405133491</v>
      </c>
      <c r="K153" s="9">
        <f>D153+J153</f>
        <v>5.969480210317521</v>
      </c>
    </row>
    <row r="154" spans="1:11" ht="12.75">
      <c r="A154" s="2" t="s">
        <v>28</v>
      </c>
      <c r="B154" s="7">
        <v>18</v>
      </c>
      <c r="C154" s="7">
        <v>10000</v>
      </c>
      <c r="D154" s="3">
        <f>K138</f>
        <v>8.80713377160175</v>
      </c>
      <c r="E154" s="5">
        <v>120</v>
      </c>
      <c r="F154" s="6">
        <f>D154*1000000/86400/7.48*4/3.14159/(B154*B154/144)</f>
        <v>7.711648391251155</v>
      </c>
      <c r="G154" s="3">
        <f>3.02*C154/POWER((B154/12),1.17)*POWER((ABS(F154/E154)),0.85)*F154/E154</f>
        <v>117.14323723053808</v>
      </c>
      <c r="H154" s="3">
        <f>G154/D154</f>
        <v>13.300949011159766</v>
      </c>
      <c r="I154" s="3">
        <f>-G156/1.85/H156</f>
        <v>-0.0004991270333710381</v>
      </c>
      <c r="J154" s="9">
        <f>I154</f>
        <v>-0.0004991270333710381</v>
      </c>
      <c r="K154" s="9">
        <f>D154+J154</f>
        <v>8.806634644568378</v>
      </c>
    </row>
    <row r="155" spans="1:11" ht="12.75">
      <c r="A155" s="2" t="s">
        <v>29</v>
      </c>
      <c r="B155" s="7">
        <v>18</v>
      </c>
      <c r="C155" s="7">
        <v>20000</v>
      </c>
      <c r="D155" s="3">
        <f>K139</f>
        <v>-5.692866229398249</v>
      </c>
      <c r="E155" s="5">
        <v>120</v>
      </c>
      <c r="F155" s="6">
        <f>D155*1000000/86400/7.48*4/3.14159/(B155*B155/144)</f>
        <v>-4.984752569684508</v>
      </c>
      <c r="G155" s="3">
        <f>3.02*C155/POWER((B155/12),1.17)*POWER((ABS(F155/E155)),0.85)*F155/E155</f>
        <v>-104.5118490103021</v>
      </c>
      <c r="H155" s="3">
        <f>G155/D155</f>
        <v>18.358388340586263</v>
      </c>
      <c r="I155" s="3">
        <f>-G156/1.85/H156</f>
        <v>-0.0004991270333710381</v>
      </c>
      <c r="J155" s="9">
        <f>I155</f>
        <v>-0.0004991270333710381</v>
      </c>
      <c r="K155" s="9">
        <f>D155+J155</f>
        <v>-5.69336535643162</v>
      </c>
    </row>
    <row r="156" spans="6:11" ht="12.75">
      <c r="F156" s="6"/>
      <c r="G156" s="3">
        <f>SUM(G152:G155)</f>
        <v>0.059630796874401426</v>
      </c>
      <c r="H156" s="3">
        <f>SUM(H152:H155)</f>
        <v>64.5784760598031</v>
      </c>
      <c r="I156" s="4"/>
      <c r="J156" s="4"/>
      <c r="K156" s="9"/>
    </row>
    <row r="157" spans="1:11" ht="12.75">
      <c r="A157" s="2" t="s">
        <v>35</v>
      </c>
      <c r="F157" s="6"/>
      <c r="H157" s="3"/>
      <c r="K157" s="9"/>
    </row>
    <row r="158" spans="1:11" ht="12.75">
      <c r="A158" t="s">
        <v>1</v>
      </c>
      <c r="B158" s="7" t="s">
        <v>14</v>
      </c>
      <c r="C158" s="7" t="s">
        <v>11</v>
      </c>
      <c r="D158" s="7" t="s">
        <v>12</v>
      </c>
      <c r="E158" s="7" t="s">
        <v>10</v>
      </c>
      <c r="F158" s="8" t="s">
        <v>15</v>
      </c>
      <c r="G158" s="7" t="s">
        <v>9</v>
      </c>
      <c r="H158" s="7" t="s">
        <v>2</v>
      </c>
      <c r="I158" s="7" t="s">
        <v>8</v>
      </c>
      <c r="J158" s="8" t="s">
        <v>38</v>
      </c>
      <c r="K158" s="7" t="s">
        <v>7</v>
      </c>
    </row>
    <row r="159" spans="1:11" ht="12.75">
      <c r="A159" s="2" t="s">
        <v>5</v>
      </c>
      <c r="B159" s="7">
        <v>24</v>
      </c>
      <c r="C159" s="7">
        <v>10000</v>
      </c>
      <c r="D159" s="3">
        <f>K143</f>
        <v>7.833713432879097</v>
      </c>
      <c r="E159" s="5">
        <v>120</v>
      </c>
      <c r="F159" s="6">
        <f>D159*1000000/86400/7.48*4/3.14159/(B159*B159/144)</f>
        <v>3.8583607790964374</v>
      </c>
      <c r="G159" s="3">
        <f>3.02*C159/POWER((B159/12),1.17)*POWER((ABS(F159/E159)),0.85)*F159/E159</f>
        <v>23.2360223864153</v>
      </c>
      <c r="H159" s="3">
        <f>G159/D159</f>
        <v>2.966156802327073</v>
      </c>
      <c r="I159" s="3">
        <f>-G163/1.85/H163</f>
        <v>0.003441000371762453</v>
      </c>
      <c r="J159" s="9">
        <f>I159</f>
        <v>0.003441000371762453</v>
      </c>
      <c r="K159" s="9">
        <f>D159+J159</f>
        <v>7.83715443325086</v>
      </c>
    </row>
    <row r="160" spans="1:11" ht="12.75">
      <c r="A160" s="2" t="s">
        <v>16</v>
      </c>
      <c r="B160" s="7">
        <v>24</v>
      </c>
      <c r="C160" s="7">
        <v>20000</v>
      </c>
      <c r="D160" s="3">
        <f>K144</f>
        <v>6.833713432879097</v>
      </c>
      <c r="E160" s="5">
        <v>120</v>
      </c>
      <c r="F160" s="6">
        <f>D160*1000000/86400/7.48*4/3.14159/(B160*B160/144)</f>
        <v>3.3658279832320384</v>
      </c>
      <c r="G160" s="3">
        <f>3.02*C160/POWER((B160/12),1.17)*POWER((ABS(F160/E160)),0.85)*F160/E160</f>
        <v>36.096623910839575</v>
      </c>
      <c r="H160" s="3">
        <f>G160/D160</f>
        <v>5.28213895203267</v>
      </c>
      <c r="I160" s="3">
        <f>-G163/1.85/H163</f>
        <v>0.003441000371762453</v>
      </c>
      <c r="J160" s="9">
        <f>I160</f>
        <v>0.003441000371762453</v>
      </c>
      <c r="K160" s="9">
        <f>D160+J160</f>
        <v>6.83715443325086</v>
      </c>
    </row>
    <row r="161" spans="1:11" ht="12.75">
      <c r="A161" s="2" t="s">
        <v>13</v>
      </c>
      <c r="B161" s="7">
        <v>18</v>
      </c>
      <c r="C161" s="7">
        <v>10000</v>
      </c>
      <c r="D161" s="3">
        <f>K145</f>
        <v>5.8337134338790975</v>
      </c>
      <c r="E161" s="5">
        <v>120</v>
      </c>
      <c r="F161" s="6">
        <f>D161*1000000/86400/7.48*4/3.14159/(B161*B161/144)</f>
        <v>5.108080333973641</v>
      </c>
      <c r="G161" s="3">
        <f>3.02*C161/POWER((B161/12),1.17)*POWER((ABS(F161/E161)),0.85)*F161/E161</f>
        <v>54.67284129148302</v>
      </c>
      <c r="H161" s="3">
        <f>G161/D161</f>
        <v>9.37187640619649</v>
      </c>
      <c r="I161" s="3">
        <f>-G163/1.85/H163</f>
        <v>0.003441000371762453</v>
      </c>
      <c r="J161" s="9">
        <f>I161</f>
        <v>0.003441000371762453</v>
      </c>
      <c r="K161" s="9">
        <f>D161+J161</f>
        <v>5.83715443425086</v>
      </c>
    </row>
    <row r="162" spans="1:11" ht="12.75">
      <c r="A162" s="2" t="s">
        <v>30</v>
      </c>
      <c r="B162" s="7">
        <v>18</v>
      </c>
      <c r="C162" s="7">
        <v>20000</v>
      </c>
      <c r="D162" s="3">
        <f>K146</f>
        <v>-5.973420337722654</v>
      </c>
      <c r="E162" s="5">
        <v>120</v>
      </c>
      <c r="F162" s="6">
        <f>D162*1000000/86400/7.48*4/3.14159/(B162*B162/144)</f>
        <v>-5.230409635220976</v>
      </c>
      <c r="G162" s="3">
        <f>3.02*C162/POWER((B162/12),1.17)*POWER((ABS(F162/E162)),0.85)*F162/E162</f>
        <v>-114.23939945493498</v>
      </c>
      <c r="H162" s="3">
        <f>G162/D162</f>
        <v>19.124620903287774</v>
      </c>
      <c r="I162" s="3">
        <f>-G163/1.85/H163</f>
        <v>0.003441000371762453</v>
      </c>
      <c r="J162" s="9">
        <f>I162-I153</f>
        <v>0.003940127405133491</v>
      </c>
      <c r="K162" s="9">
        <f>D162+J162</f>
        <v>-5.969480210317521</v>
      </c>
    </row>
    <row r="163" spans="6:11" ht="12.75">
      <c r="F163" s="6"/>
      <c r="G163" s="3">
        <f>SUM(G159:G162)</f>
        <v>-0.23391186619709003</v>
      </c>
      <c r="H163" s="3">
        <f>SUM(H159:H162)</f>
        <v>36.74479306384401</v>
      </c>
      <c r="I163" s="4"/>
      <c r="J163" s="4"/>
      <c r="K163" s="9"/>
    </row>
    <row r="164" spans="1:11" ht="12.75">
      <c r="A164" s="2" t="s">
        <v>34</v>
      </c>
      <c r="B164" s="7"/>
      <c r="C164" s="7"/>
      <c r="D164" s="9"/>
      <c r="E164" s="10"/>
      <c r="F164" s="11"/>
      <c r="G164" s="9"/>
      <c r="H164" s="9"/>
      <c r="I164" s="9"/>
      <c r="J164" s="9"/>
      <c r="K164" s="9"/>
    </row>
    <row r="165" spans="1:6" ht="12.75">
      <c r="A165" s="1" t="s">
        <v>43</v>
      </c>
      <c r="F165" s="6"/>
    </row>
    <row r="166" spans="1:6" ht="12.75">
      <c r="A166" s="2" t="s">
        <v>37</v>
      </c>
      <c r="F166" s="6"/>
    </row>
    <row r="167" spans="1:11" ht="12.75">
      <c r="A167" t="s">
        <v>1</v>
      </c>
      <c r="B167" t="s">
        <v>14</v>
      </c>
      <c r="C167" t="s">
        <v>11</v>
      </c>
      <c r="D167" t="s">
        <v>12</v>
      </c>
      <c r="E167" t="s">
        <v>10</v>
      </c>
      <c r="F167" s="2" t="s">
        <v>15</v>
      </c>
      <c r="G167" t="s">
        <v>9</v>
      </c>
      <c r="H167" t="s">
        <v>2</v>
      </c>
      <c r="I167" t="s">
        <v>8</v>
      </c>
      <c r="J167" s="8" t="s">
        <v>38</v>
      </c>
      <c r="K167" s="7" t="s">
        <v>7</v>
      </c>
    </row>
    <row r="168" spans="1:11" ht="12.75">
      <c r="A168" s="2" t="s">
        <v>4</v>
      </c>
      <c r="B168" s="7">
        <v>18</v>
      </c>
      <c r="C168" s="7">
        <v>10000</v>
      </c>
      <c r="D168" s="3">
        <f>K152</f>
        <v>-9.193365356431622</v>
      </c>
      <c r="E168" s="5">
        <v>120</v>
      </c>
      <c r="F168" s="6">
        <f>D168*1000000/86400/7.48*4/3.14159/(B168*B168/144)</f>
        <v>-8.04983811983319</v>
      </c>
      <c r="G168" s="3">
        <f>3.02*C168/POWER((B168/12),1.17)*POWER((ABS(F168/E168)),0.85)*F168/E168</f>
        <v>-126.82389482320717</v>
      </c>
      <c r="H168" s="3">
        <f>G168/D168</f>
        <v>13.795154429980524</v>
      </c>
      <c r="I168" s="3">
        <f>-G172/1.85/H172</f>
        <v>0.0010188623644842953</v>
      </c>
      <c r="J168" s="9">
        <f>I168</f>
        <v>0.0010188623644842953</v>
      </c>
      <c r="K168" s="9">
        <f>D168+J168</f>
        <v>-9.192346494067138</v>
      </c>
    </row>
    <row r="169" spans="1:11" ht="12.75">
      <c r="A169" s="2" t="s">
        <v>27</v>
      </c>
      <c r="B169" s="7">
        <v>18</v>
      </c>
      <c r="C169" s="7">
        <v>20000</v>
      </c>
      <c r="D169" s="3">
        <f>K153</f>
        <v>5.969480210317521</v>
      </c>
      <c r="E169" s="5">
        <v>120</v>
      </c>
      <c r="F169" s="6">
        <f>D169*1000000/86400/7.48*4/3.14159/(B169*B169/144)</f>
        <v>5.226959605057574</v>
      </c>
      <c r="G169" s="3">
        <f>3.02*C169/POWER((B169/12),1.17)*POWER((ABS(F169/E169)),0.85)*F169/E169</f>
        <v>114.10003466647177</v>
      </c>
      <c r="H169" s="3">
        <f>G169/D169</f>
        <v>19.113897801229616</v>
      </c>
      <c r="I169" s="3">
        <f>-G172/1.85/H172</f>
        <v>0.0010188623644842953</v>
      </c>
      <c r="J169" s="9">
        <f>I169-I178</f>
        <v>0.001278465377423496</v>
      </c>
      <c r="K169" s="9">
        <f>D169+J169</f>
        <v>5.9707586756949445</v>
      </c>
    </row>
    <row r="170" spans="1:11" ht="12.75">
      <c r="A170" s="2" t="s">
        <v>28</v>
      </c>
      <c r="B170" s="7">
        <v>18</v>
      </c>
      <c r="C170" s="7">
        <v>10000</v>
      </c>
      <c r="D170" s="3">
        <f>K154</f>
        <v>8.806634644568378</v>
      </c>
      <c r="E170" s="5">
        <v>120</v>
      </c>
      <c r="F170" s="6">
        <f>D170*1000000/86400/7.48*4/3.14159/(B170*B170/144)</f>
        <v>7.711211348703177</v>
      </c>
      <c r="G170" s="3">
        <f>3.02*C170/POWER((B170/12),1.17)*POWER((ABS(F170/E170)),0.85)*F170/E170</f>
        <v>117.13095562940242</v>
      </c>
      <c r="H170" s="3">
        <f>G170/D170</f>
        <v>13.300308274017551</v>
      </c>
      <c r="I170" s="3">
        <f>-G172/1.85/H172</f>
        <v>0.0010188623644842953</v>
      </c>
      <c r="J170" s="9">
        <f>I170</f>
        <v>0.0010188623644842953</v>
      </c>
      <c r="K170" s="9">
        <f>D170+J170</f>
        <v>8.807653506932862</v>
      </c>
    </row>
    <row r="171" spans="1:11" ht="12.75">
      <c r="A171" s="2" t="s">
        <v>29</v>
      </c>
      <c r="B171" s="7">
        <v>18</v>
      </c>
      <c r="C171" s="7">
        <v>20000</v>
      </c>
      <c r="D171" s="3">
        <f>K155</f>
        <v>-5.69336535643162</v>
      </c>
      <c r="E171" s="5">
        <v>120</v>
      </c>
      <c r="F171" s="6">
        <f>D171*1000000/86400/7.48*4/3.14159/(B171*B171/144)</f>
        <v>-4.985189612232486</v>
      </c>
      <c r="G171" s="3">
        <f>3.02*C171/POWER((B171/12),1.17)*POWER((ABS(F171/E171)),0.85)*F171/E171</f>
        <v>-104.52880150259712</v>
      </c>
      <c r="H171" s="3">
        <f>G171/D171</f>
        <v>18.35975648120213</v>
      </c>
      <c r="I171" s="3">
        <f>-G172/1.85/H172</f>
        <v>0.0010188623644842953</v>
      </c>
      <c r="J171" s="9">
        <f>I171</f>
        <v>0.0010188623644842953</v>
      </c>
      <c r="K171" s="9">
        <f>D171+J171</f>
        <v>-5.692346494067136</v>
      </c>
    </row>
    <row r="172" spans="6:11" ht="12.75">
      <c r="F172" s="6"/>
      <c r="G172" s="3">
        <f>SUM(G168:G171)</f>
        <v>-0.12170602993009538</v>
      </c>
      <c r="H172" s="3">
        <f>SUM(H168:H171)</f>
        <v>64.56911698642982</v>
      </c>
      <c r="I172" s="4"/>
      <c r="J172" s="4"/>
      <c r="K172" s="9"/>
    </row>
    <row r="173" spans="1:11" ht="12.75">
      <c r="A173" s="2" t="s">
        <v>35</v>
      </c>
      <c r="F173" s="6"/>
      <c r="H173" s="3"/>
      <c r="K173" s="9"/>
    </row>
    <row r="174" spans="1:11" ht="12.75">
      <c r="A174" t="s">
        <v>1</v>
      </c>
      <c r="B174" s="7" t="s">
        <v>14</v>
      </c>
      <c r="C174" s="7" t="s">
        <v>11</v>
      </c>
      <c r="D174" s="7" t="s">
        <v>12</v>
      </c>
      <c r="E174" s="7" t="s">
        <v>10</v>
      </c>
      <c r="F174" s="8" t="s">
        <v>15</v>
      </c>
      <c r="G174" s="7" t="s">
        <v>9</v>
      </c>
      <c r="H174" s="7" t="s">
        <v>2</v>
      </c>
      <c r="I174" s="7" t="s">
        <v>8</v>
      </c>
      <c r="J174" s="8" t="s">
        <v>38</v>
      </c>
      <c r="K174" s="7" t="s">
        <v>7</v>
      </c>
    </row>
    <row r="175" spans="1:11" ht="12.75">
      <c r="A175" s="2" t="s">
        <v>5</v>
      </c>
      <c r="B175" s="7">
        <v>24</v>
      </c>
      <c r="C175" s="7">
        <v>10000</v>
      </c>
      <c r="D175" s="3">
        <f>K159</f>
        <v>7.83715443325086</v>
      </c>
      <c r="E175" s="5">
        <v>120</v>
      </c>
      <c r="F175" s="6">
        <f>D175*1000000/86400/7.48*4/3.14159/(B175*B175/144)</f>
        <v>3.8600555846301114</v>
      </c>
      <c r="G175" s="3">
        <f>3.02*C175/POWER((B175/12),1.17)*POWER((ABS(F175/E175)),0.85)*F175/E175</f>
        <v>23.25490802263688</v>
      </c>
      <c r="H175" s="3">
        <f>G175/D175</f>
        <v>2.96726423100364</v>
      </c>
      <c r="I175" s="3">
        <f>-G179/1.85/H179</f>
        <v>-0.0002596030129392008</v>
      </c>
      <c r="J175" s="9">
        <f>I175</f>
        <v>-0.0002596030129392008</v>
      </c>
      <c r="K175" s="9">
        <f>D175+J175</f>
        <v>7.836894830237921</v>
      </c>
    </row>
    <row r="176" spans="1:11" ht="12.75">
      <c r="A176" s="2" t="s">
        <v>16</v>
      </c>
      <c r="B176" s="7">
        <v>24</v>
      </c>
      <c r="C176" s="7">
        <v>20000</v>
      </c>
      <c r="D176" s="3">
        <f>K160</f>
        <v>6.83715443325086</v>
      </c>
      <c r="E176" s="5">
        <v>120</v>
      </c>
      <c r="F176" s="6">
        <f>D176*1000000/86400/7.48*4/3.14159/(B176*B176/144)</f>
        <v>3.3675227887657124</v>
      </c>
      <c r="G176" s="3">
        <f>3.02*C176/POWER((B176/12),1.17)*POWER((ABS(F176/E176)),0.85)*F176/E176</f>
        <v>36.13025641440654</v>
      </c>
      <c r="H176" s="3">
        <f>G176/D176</f>
        <v>5.2843996383489165</v>
      </c>
      <c r="I176" s="3">
        <f>-G179/1.85/H179</f>
        <v>-0.0002596030129392008</v>
      </c>
      <c r="J176" s="9">
        <f>I176</f>
        <v>-0.0002596030129392008</v>
      </c>
      <c r="K176" s="9">
        <f>D176+J176</f>
        <v>6.836894830237921</v>
      </c>
    </row>
    <row r="177" spans="1:11" ht="12.75">
      <c r="A177" s="2" t="s">
        <v>13</v>
      </c>
      <c r="B177" s="7">
        <v>18</v>
      </c>
      <c r="C177" s="7">
        <v>10000</v>
      </c>
      <c r="D177" s="3">
        <f>K161</f>
        <v>5.83715443425086</v>
      </c>
      <c r="E177" s="5">
        <v>120</v>
      </c>
      <c r="F177" s="6">
        <f>D177*1000000/86400/7.48*4/3.14159/(B177*B177/144)</f>
        <v>5.111093321589062</v>
      </c>
      <c r="G177" s="3">
        <f>3.02*C177/POWER((B177/12),1.17)*POWER((ABS(F177/E177)),0.85)*F177/E177</f>
        <v>54.73251621277374</v>
      </c>
      <c r="H177" s="3">
        <f>G177/D177</f>
        <v>9.376574978317857</v>
      </c>
      <c r="I177" s="3">
        <f>-G179/1.85/H179</f>
        <v>-0.0002596030129392008</v>
      </c>
      <c r="J177" s="9">
        <f>I177</f>
        <v>-0.0002596030129392008</v>
      </c>
      <c r="K177" s="9">
        <f>D177+J177</f>
        <v>5.836894831237921</v>
      </c>
    </row>
    <row r="178" spans="1:11" ht="12.75">
      <c r="A178" s="2" t="s">
        <v>30</v>
      </c>
      <c r="B178" s="7">
        <v>18</v>
      </c>
      <c r="C178" s="7">
        <v>20000</v>
      </c>
      <c r="D178" s="3">
        <f>K162</f>
        <v>-5.969480210317521</v>
      </c>
      <c r="E178" s="5">
        <v>120</v>
      </c>
      <c r="F178" s="6">
        <f>D178*1000000/86400/7.48*4/3.14159/(B178*B178/144)</f>
        <v>-5.226959605057574</v>
      </c>
      <c r="G178" s="3">
        <f>3.02*C178/POWER((B178/12),1.17)*POWER((ABS(F178/E178)),0.85)*F178/E178</f>
        <v>-114.10003466647177</v>
      </c>
      <c r="H178" s="3">
        <f>G178/D178</f>
        <v>19.113897801229616</v>
      </c>
      <c r="I178" s="3">
        <f>-G179/1.85/H179</f>
        <v>-0.0002596030129392008</v>
      </c>
      <c r="J178" s="9">
        <f>I178-I169</f>
        <v>-0.001278465377423496</v>
      </c>
      <c r="K178" s="9">
        <f>D178+J178</f>
        <v>-5.9707586756949445</v>
      </c>
    </row>
    <row r="179" spans="6:11" ht="12.75">
      <c r="F179" s="6"/>
      <c r="G179" s="3">
        <f>SUM(G175:G178)</f>
        <v>0.017645983345374816</v>
      </c>
      <c r="H179" s="3">
        <f>SUM(H175:H178)</f>
        <v>36.74213664890003</v>
      </c>
      <c r="I179" s="4"/>
      <c r="J179" s="4"/>
      <c r="K179" s="9"/>
    </row>
    <row r="180" spans="1:11" ht="12.75">
      <c r="A180" s="2" t="s">
        <v>34</v>
      </c>
      <c r="B180" s="7"/>
      <c r="C180" s="7"/>
      <c r="D180" s="9"/>
      <c r="E180" s="10"/>
      <c r="F180" s="11"/>
      <c r="G180" s="9"/>
      <c r="H180" s="9"/>
      <c r="I180" s="9"/>
      <c r="J180" s="9"/>
      <c r="K180" s="9"/>
    </row>
    <row r="181" spans="1:6" ht="12.75">
      <c r="A181" s="1" t="s">
        <v>44</v>
      </c>
      <c r="F181" s="6"/>
    </row>
    <row r="182" spans="1:6" ht="12.75">
      <c r="A182" s="2" t="s">
        <v>37</v>
      </c>
      <c r="F182" s="6"/>
    </row>
    <row r="183" spans="1:11" ht="12.75">
      <c r="A183" t="s">
        <v>1</v>
      </c>
      <c r="B183" t="s">
        <v>14</v>
      </c>
      <c r="C183" t="s">
        <v>11</v>
      </c>
      <c r="D183" t="s">
        <v>12</v>
      </c>
      <c r="E183" t="s">
        <v>10</v>
      </c>
      <c r="F183" s="2" t="s">
        <v>15</v>
      </c>
      <c r="G183" t="s">
        <v>9</v>
      </c>
      <c r="H183" t="s">
        <v>2</v>
      </c>
      <c r="I183" t="s">
        <v>8</v>
      </c>
      <c r="J183" s="8" t="s">
        <v>38</v>
      </c>
      <c r="K183" s="7" t="s">
        <v>7</v>
      </c>
    </row>
    <row r="184" spans="1:11" ht="12.75">
      <c r="A184" s="2" t="s">
        <v>4</v>
      </c>
      <c r="B184" s="7">
        <v>18</v>
      </c>
      <c r="C184" s="7">
        <v>10000</v>
      </c>
      <c r="D184" s="3">
        <f>K168</f>
        <v>-9.192346494067138</v>
      </c>
      <c r="E184" s="5">
        <v>120</v>
      </c>
      <c r="F184" s="6">
        <f>D184*1000000/86400/7.48*4/3.14159/(B184*B184/144)</f>
        <v>-8.048945989826114</v>
      </c>
      <c r="G184" s="3">
        <f>3.02*C184/POWER((B184/12),1.17)*POWER((ABS(F184/E184)),0.85)*F184/E184</f>
        <v>-126.79789362518076</v>
      </c>
      <c r="H184" s="3">
        <f>G184/D184</f>
        <v>13.793854888631298</v>
      </c>
      <c r="I184" s="3">
        <f>-G188/1.85/H188</f>
        <v>-7.685992962649982E-05</v>
      </c>
      <c r="J184" s="9">
        <f>I184</f>
        <v>-7.685992962649982E-05</v>
      </c>
      <c r="K184" s="9">
        <f>D184+J184</f>
        <v>-9.192423353996764</v>
      </c>
    </row>
    <row r="185" spans="1:11" ht="12.75">
      <c r="A185" s="2" t="s">
        <v>27</v>
      </c>
      <c r="B185" s="7">
        <v>18</v>
      </c>
      <c r="C185" s="7">
        <v>20000</v>
      </c>
      <c r="D185" s="3">
        <f>K169</f>
        <v>5.9707586756949445</v>
      </c>
      <c r="E185" s="5">
        <v>120</v>
      </c>
      <c r="F185" s="6">
        <f>D185*1000000/86400/7.48*4/3.14159/(B185*B185/144)</f>
        <v>5.2280790470607</v>
      </c>
      <c r="G185" s="3">
        <f>3.02*C185/POWER((B185/12),1.17)*POWER((ABS(F185/E185)),0.85)*F185/E185</f>
        <v>114.14524622590046</v>
      </c>
      <c r="H185" s="3">
        <f>G185/D185</f>
        <v>19.117377275780612</v>
      </c>
      <c r="I185" s="3">
        <f>-G188/1.85/H188</f>
        <v>-7.685992962649982E-05</v>
      </c>
      <c r="J185" s="9">
        <f>I185-I194</f>
        <v>-0.0006069068016736996</v>
      </c>
      <c r="K185" s="9">
        <f>D185+J185</f>
        <v>5.97015176889327</v>
      </c>
    </row>
    <row r="186" spans="1:11" ht="12.75">
      <c r="A186" s="2" t="s">
        <v>28</v>
      </c>
      <c r="B186" s="7">
        <v>18</v>
      </c>
      <c r="C186" s="7">
        <v>10000</v>
      </c>
      <c r="D186" s="3">
        <f>K170</f>
        <v>8.807653506932862</v>
      </c>
      <c r="E186" s="5">
        <v>120</v>
      </c>
      <c r="F186" s="6">
        <f>D186*1000000/86400/7.48*4/3.14159/(B186*B186/144)</f>
        <v>7.712103478710252</v>
      </c>
      <c r="G186" s="3">
        <f>3.02*C186/POWER((B186/12),1.17)*POWER((ABS(F186/E186)),0.85)*F186/E186</f>
        <v>117.15602655159799</v>
      </c>
      <c r="H186" s="3">
        <f>G186/D186</f>
        <v>13.301616197705748</v>
      </c>
      <c r="I186" s="3">
        <f>-G188/1.85/H188</f>
        <v>-7.685992962649982E-05</v>
      </c>
      <c r="J186" s="9">
        <f>I186</f>
        <v>-7.685992962649982E-05</v>
      </c>
      <c r="K186" s="9">
        <f>D186+J186</f>
        <v>8.807576647003236</v>
      </c>
    </row>
    <row r="187" spans="1:11" ht="12.75">
      <c r="A187" s="2" t="s">
        <v>29</v>
      </c>
      <c r="B187" s="7">
        <v>18</v>
      </c>
      <c r="C187" s="7">
        <v>20000</v>
      </c>
      <c r="D187" s="3">
        <f>K171</f>
        <v>-5.692346494067136</v>
      </c>
      <c r="E187" s="5">
        <v>120</v>
      </c>
      <c r="F187" s="6">
        <f>D187*1000000/86400/7.48*4/3.14159/(B187*B187/144)</f>
        <v>-4.9842974822254105</v>
      </c>
      <c r="G187" s="3">
        <f>3.02*C187/POWER((B187/12),1.17)*POWER((ABS(F187/E187)),0.85)*F187/E187</f>
        <v>-104.4941979145783</v>
      </c>
      <c r="H187" s="3">
        <f>G187/D187</f>
        <v>18.356963692123742</v>
      </c>
      <c r="I187" s="3">
        <f>-G188/1.85/H188</f>
        <v>-7.685992962649982E-05</v>
      </c>
      <c r="J187" s="9">
        <f>I187</f>
        <v>-7.685992962649982E-05</v>
      </c>
      <c r="K187" s="9">
        <f>D187+J187</f>
        <v>-5.692423353996762</v>
      </c>
    </row>
    <row r="188" spans="6:11" ht="12.75">
      <c r="F188" s="6"/>
      <c r="G188" s="3">
        <f>SUM(G184:G187)</f>
        <v>0.00918123773939783</v>
      </c>
      <c r="H188" s="3">
        <f>SUM(H184:H187)</f>
        <v>64.5698120542414</v>
      </c>
      <c r="I188" s="4"/>
      <c r="J188" s="4"/>
      <c r="K188" s="9"/>
    </row>
    <row r="189" spans="1:11" ht="12.75">
      <c r="A189" s="2" t="s">
        <v>35</v>
      </c>
      <c r="F189" s="6"/>
      <c r="H189" s="3"/>
      <c r="K189" s="9"/>
    </row>
    <row r="190" spans="1:11" ht="12.75">
      <c r="A190" t="s">
        <v>1</v>
      </c>
      <c r="B190" s="7" t="s">
        <v>14</v>
      </c>
      <c r="C190" s="7" t="s">
        <v>11</v>
      </c>
      <c r="D190" s="7" t="s">
        <v>12</v>
      </c>
      <c r="E190" s="7" t="s">
        <v>10</v>
      </c>
      <c r="F190" s="8" t="s">
        <v>15</v>
      </c>
      <c r="G190" s="7" t="s">
        <v>9</v>
      </c>
      <c r="H190" s="7" t="s">
        <v>2</v>
      </c>
      <c r="I190" s="7" t="s">
        <v>8</v>
      </c>
      <c r="J190" s="8" t="s">
        <v>38</v>
      </c>
      <c r="K190" s="7" t="s">
        <v>7</v>
      </c>
    </row>
    <row r="191" spans="1:11" ht="12.75">
      <c r="A191" s="2" t="s">
        <v>5</v>
      </c>
      <c r="B191" s="7">
        <v>24</v>
      </c>
      <c r="C191" s="7">
        <v>10000</v>
      </c>
      <c r="D191" s="3">
        <f>K175</f>
        <v>7.836894830237921</v>
      </c>
      <c r="E191" s="5">
        <v>120</v>
      </c>
      <c r="F191" s="6">
        <f>D191*1000000/86400/7.48*4/3.14159/(B191*B191/144)</f>
        <v>3.8599277216323338</v>
      </c>
      <c r="G191" s="3">
        <f>3.02*C191/POWER((B191/12),1.17)*POWER((ABS(F191/E191)),0.85)*F191/E191</f>
        <v>23.253482967840156</v>
      </c>
      <c r="H191" s="3">
        <f>G191/D191</f>
        <v>2.967180684640399</v>
      </c>
      <c r="I191" s="3">
        <f>-G195/1.85/H195</f>
        <v>0.0005300468720471998</v>
      </c>
      <c r="J191" s="9">
        <f>I191</f>
        <v>0.0005300468720471998</v>
      </c>
      <c r="K191" s="9">
        <f>D191+J191</f>
        <v>7.837424877109968</v>
      </c>
    </row>
    <row r="192" spans="1:11" ht="12.75">
      <c r="A192" s="2" t="s">
        <v>16</v>
      </c>
      <c r="B192" s="7">
        <v>24</v>
      </c>
      <c r="C192" s="7">
        <v>20000</v>
      </c>
      <c r="D192" s="3">
        <f>K176</f>
        <v>6.836894830237921</v>
      </c>
      <c r="E192" s="5">
        <v>120</v>
      </c>
      <c r="F192" s="6">
        <f>D192*1000000/86400/7.48*4/3.14159/(B192*B192/144)</f>
        <v>3.367394925767935</v>
      </c>
      <c r="G192" s="3">
        <f>3.02*C192/POWER((B192/12),1.17)*POWER((ABS(F192/E192)),0.85)*F192/E192</f>
        <v>36.12771854013578</v>
      </c>
      <c r="H192" s="3">
        <f>G192/D192</f>
        <v>5.284229088964727</v>
      </c>
      <c r="I192" s="3">
        <f>-G195/1.85/H195</f>
        <v>0.0005300468720471998</v>
      </c>
      <c r="J192" s="9">
        <f>I192</f>
        <v>0.0005300468720471998</v>
      </c>
      <c r="K192" s="9">
        <f>D192+J192</f>
        <v>6.837424877109968</v>
      </c>
    </row>
    <row r="193" spans="1:11" ht="12.75">
      <c r="A193" s="2" t="s">
        <v>13</v>
      </c>
      <c r="B193" s="7">
        <v>18</v>
      </c>
      <c r="C193" s="7">
        <v>10000</v>
      </c>
      <c r="D193" s="3">
        <f>K177</f>
        <v>5.836894831237921</v>
      </c>
      <c r="E193" s="5">
        <v>120</v>
      </c>
      <c r="F193" s="6">
        <f>D193*1000000/86400/7.48*4/3.14159/(B193*B193/144)</f>
        <v>5.110866009593012</v>
      </c>
      <c r="G193" s="3">
        <f>3.02*C193/POWER((B193/12),1.17)*POWER((ABS(F193/E193)),0.85)*F193/E193</f>
        <v>54.72801305172873</v>
      </c>
      <c r="H193" s="3">
        <f>G193/D193</f>
        <v>9.376220513488626</v>
      </c>
      <c r="I193" s="3">
        <f>-G195/1.85/H195</f>
        <v>0.0005300468720471998</v>
      </c>
      <c r="J193" s="9">
        <f>I193</f>
        <v>0.0005300468720471998</v>
      </c>
      <c r="K193" s="9">
        <f>D193+J193</f>
        <v>5.837424878109968</v>
      </c>
    </row>
    <row r="194" spans="1:11" ht="12.75">
      <c r="A194" s="2" t="s">
        <v>30</v>
      </c>
      <c r="B194" s="7">
        <v>18</v>
      </c>
      <c r="C194" s="7">
        <v>20000</v>
      </c>
      <c r="D194" s="3">
        <f>K178</f>
        <v>-5.9707586756949445</v>
      </c>
      <c r="E194" s="5">
        <v>120</v>
      </c>
      <c r="F194" s="6">
        <f>D194*1000000/86400/7.48*4/3.14159/(B194*B194/144)</f>
        <v>-5.2280790470607</v>
      </c>
      <c r="G194" s="3">
        <f>3.02*C194/POWER((B194/12),1.17)*POWER((ABS(F194/E194)),0.85)*F194/E194</f>
        <v>-114.14524622590046</v>
      </c>
      <c r="H194" s="3">
        <f>G194/D194</f>
        <v>19.117377275780612</v>
      </c>
      <c r="I194" s="3">
        <f>-G195/1.85/H195</f>
        <v>0.0005300468720471998</v>
      </c>
      <c r="J194" s="9">
        <f>I194-I185</f>
        <v>0.0006069068016736996</v>
      </c>
      <c r="K194" s="9">
        <f>D194+J194</f>
        <v>-5.97015176889327</v>
      </c>
    </row>
    <row r="195" spans="6:11" ht="12.75">
      <c r="F195" s="6"/>
      <c r="G195" s="3">
        <f>SUM(G191:G194)</f>
        <v>-0.036031666195796674</v>
      </c>
      <c r="H195" s="3">
        <f>SUM(H191:H194)</f>
        <v>36.74500756287436</v>
      </c>
      <c r="I195" s="4"/>
      <c r="J195" s="4"/>
      <c r="K195" s="9"/>
    </row>
    <row r="196" ht="12.75">
      <c r="A196" s="2" t="s">
        <v>34</v>
      </c>
    </row>
    <row r="197" spans="1:6" ht="12.75">
      <c r="A197" s="1" t="s">
        <v>45</v>
      </c>
      <c r="F197" s="6"/>
    </row>
    <row r="198" spans="1:6" ht="12.75">
      <c r="A198" s="2" t="s">
        <v>37</v>
      </c>
      <c r="F198" s="6"/>
    </row>
    <row r="199" spans="1:11" ht="12.75">
      <c r="A199" t="s">
        <v>1</v>
      </c>
      <c r="B199" t="s">
        <v>14</v>
      </c>
      <c r="C199" t="s">
        <v>11</v>
      </c>
      <c r="D199" t="s">
        <v>12</v>
      </c>
      <c r="E199" t="s">
        <v>10</v>
      </c>
      <c r="F199" s="2" t="s">
        <v>15</v>
      </c>
      <c r="G199" t="s">
        <v>9</v>
      </c>
      <c r="H199" t="s">
        <v>2</v>
      </c>
      <c r="I199" t="s">
        <v>8</v>
      </c>
      <c r="J199" s="8" t="s">
        <v>38</v>
      </c>
      <c r="K199" s="7" t="s">
        <v>7</v>
      </c>
    </row>
    <row r="200" spans="1:11" ht="12.75">
      <c r="A200" s="2" t="s">
        <v>4</v>
      </c>
      <c r="B200" s="7">
        <v>18</v>
      </c>
      <c r="C200" s="7">
        <v>10000</v>
      </c>
      <c r="D200" s="3">
        <f>K184</f>
        <v>-9.192423353996764</v>
      </c>
      <c r="E200" s="5">
        <v>120</v>
      </c>
      <c r="F200" s="6">
        <f>D200*1000000/86400/7.48*4/3.14159/(B200*B200/144)</f>
        <v>-8.04901328944572</v>
      </c>
      <c r="G200" s="3">
        <f>3.02*C200/POWER((B200/12),1.17)*POWER((ABS(F200/E200)),0.85)*F200/E200</f>
        <v>-126.7998549923751</v>
      </c>
      <c r="H200" s="3">
        <f>G200/D200</f>
        <v>13.793952922897521</v>
      </c>
      <c r="I200" s="3">
        <f>-G204/1.85/H204</f>
        <v>0.00015692842820808723</v>
      </c>
      <c r="J200" s="9">
        <f>I200</f>
        <v>0.00015692842820808723</v>
      </c>
      <c r="K200" s="9">
        <f>D200+J200</f>
        <v>-9.192266425568556</v>
      </c>
    </row>
    <row r="201" spans="1:11" ht="12.75">
      <c r="A201" s="2" t="s">
        <v>27</v>
      </c>
      <c r="B201" s="7">
        <v>18</v>
      </c>
      <c r="C201" s="7">
        <v>20000</v>
      </c>
      <c r="D201" s="3">
        <f>K185</f>
        <v>5.97015176889327</v>
      </c>
      <c r="E201" s="5">
        <v>120</v>
      </c>
      <c r="F201" s="6">
        <f>D201*1000000/86400/7.48*4/3.14159/(B201*B201/144)</f>
        <v>5.2275476310538425</v>
      </c>
      <c r="G201" s="3">
        <f>3.02*C201/POWER((B201/12),1.17)*POWER((ABS(F201/E201)),0.85)*F201/E201</f>
        <v>114.12378259051646</v>
      </c>
      <c r="H201" s="3">
        <f>G201/D201</f>
        <v>19.115725530654707</v>
      </c>
      <c r="I201" s="3">
        <f>-G204/1.85/H204</f>
        <v>0.00015692842820808723</v>
      </c>
      <c r="J201" s="9">
        <f>I201-I210</f>
        <v>0.0001969122193521296</v>
      </c>
      <c r="K201" s="9">
        <f>D201+J201</f>
        <v>5.970348681112623</v>
      </c>
    </row>
    <row r="202" spans="1:11" ht="12.75">
      <c r="A202" s="2" t="s">
        <v>28</v>
      </c>
      <c r="B202" s="7">
        <v>18</v>
      </c>
      <c r="C202" s="7">
        <v>10000</v>
      </c>
      <c r="D202" s="3">
        <f>K186</f>
        <v>8.807576647003236</v>
      </c>
      <c r="E202" s="5">
        <v>120</v>
      </c>
      <c r="F202" s="6">
        <f>D202*1000000/86400/7.48*4/3.14159/(B202*B202/144)</f>
        <v>7.712036179090644</v>
      </c>
      <c r="G202" s="3">
        <f>3.02*C202/POWER((B202/12),1.17)*POWER((ABS(F202/E202)),0.85)*F202/E202</f>
        <v>117.15413519023555</v>
      </c>
      <c r="H202" s="3">
        <f>G202/D202</f>
        <v>13.301517532645834</v>
      </c>
      <c r="I202" s="3">
        <f>-G204/1.85/H204</f>
        <v>0.00015692842820808723</v>
      </c>
      <c r="J202" s="9">
        <f>I202</f>
        <v>0.00015692842820808723</v>
      </c>
      <c r="K202" s="9">
        <f>D202+J202</f>
        <v>8.807733575431444</v>
      </c>
    </row>
    <row r="203" spans="1:11" ht="12.75">
      <c r="A203" s="2" t="s">
        <v>29</v>
      </c>
      <c r="B203" s="7">
        <v>18</v>
      </c>
      <c r="C203" s="7">
        <v>20000</v>
      </c>
      <c r="D203" s="3">
        <f>K187</f>
        <v>-5.692423353996762</v>
      </c>
      <c r="E203" s="5">
        <v>120</v>
      </c>
      <c r="F203" s="6">
        <f>D203*1000000/86400/7.48*4/3.14159/(B203*B203/144)</f>
        <v>-4.9843647818450165</v>
      </c>
      <c r="G203" s="3">
        <f>3.02*C203/POWER((B203/12),1.17)*POWER((ABS(F203/E203)),0.85)*F203/E203</f>
        <v>-104.4968081221913</v>
      </c>
      <c r="H203" s="3">
        <f>G203/D203</f>
        <v>18.357174374394</v>
      </c>
      <c r="I203" s="3">
        <f>-G204/1.85/H204</f>
        <v>0.00015692842820808723</v>
      </c>
      <c r="J203" s="9">
        <f>I203</f>
        <v>0.00015692842820808723</v>
      </c>
      <c r="K203" s="9">
        <f>D203+J203</f>
        <v>-5.692266425568555</v>
      </c>
    </row>
    <row r="204" spans="6:11" ht="12.75">
      <c r="F204" s="6"/>
      <c r="G204" s="3">
        <f>SUM(G200:G203)</f>
        <v>-0.018745333814393916</v>
      </c>
      <c r="H204" s="3">
        <f>SUM(H200:H203)</f>
        <v>64.56837036059207</v>
      </c>
      <c r="I204" s="4"/>
      <c r="J204" s="4"/>
      <c r="K204" s="9"/>
    </row>
    <row r="205" spans="1:11" ht="12.75">
      <c r="A205" s="2" t="s">
        <v>35</v>
      </c>
      <c r="F205" s="6"/>
      <c r="H205" s="3"/>
      <c r="K205" s="9"/>
    </row>
    <row r="206" spans="1:11" ht="12.75">
      <c r="A206" t="s">
        <v>1</v>
      </c>
      <c r="B206" s="7" t="s">
        <v>14</v>
      </c>
      <c r="C206" s="7" t="s">
        <v>11</v>
      </c>
      <c r="D206" s="7" t="s">
        <v>12</v>
      </c>
      <c r="E206" s="7" t="s">
        <v>10</v>
      </c>
      <c r="F206" s="8" t="s">
        <v>15</v>
      </c>
      <c r="G206" s="7" t="s">
        <v>9</v>
      </c>
      <c r="H206" s="7" t="s">
        <v>2</v>
      </c>
      <c r="I206" s="7" t="s">
        <v>8</v>
      </c>
      <c r="J206" s="8" t="s">
        <v>38</v>
      </c>
      <c r="K206" s="7" t="s">
        <v>7</v>
      </c>
    </row>
    <row r="207" spans="1:11" ht="12.75">
      <c r="A207" s="2" t="s">
        <v>5</v>
      </c>
      <c r="B207" s="7">
        <v>24</v>
      </c>
      <c r="C207" s="7">
        <v>10000</v>
      </c>
      <c r="D207" s="3">
        <f>K191</f>
        <v>7.837424877109968</v>
      </c>
      <c r="E207" s="5">
        <v>120</v>
      </c>
      <c r="F207" s="6">
        <f>D207*1000000/86400/7.48*4/3.14159/(B207*B207/144)</f>
        <v>3.8601887871001623</v>
      </c>
      <c r="G207" s="3">
        <f>3.02*C207/POWER((B207/12),1.17)*POWER((ABS(F207/E207)),0.85)*F207/E207</f>
        <v>23.256392629430376</v>
      </c>
      <c r="H207" s="3">
        <f>G207/D207</f>
        <v>2.9673512657650014</v>
      </c>
      <c r="I207" s="3">
        <f>-G211/1.85/H211</f>
        <v>-3.998379114404236E-05</v>
      </c>
      <c r="J207" s="9">
        <f>I207</f>
        <v>-3.998379114404236E-05</v>
      </c>
      <c r="K207" s="9">
        <f>D207+J207</f>
        <v>7.837384893318824</v>
      </c>
    </row>
    <row r="208" spans="1:11" ht="12.75">
      <c r="A208" s="2" t="s">
        <v>16</v>
      </c>
      <c r="B208" s="7">
        <v>24</v>
      </c>
      <c r="C208" s="7">
        <v>20000</v>
      </c>
      <c r="D208" s="3">
        <f>K192</f>
        <v>6.837424877109968</v>
      </c>
      <c r="E208" s="5">
        <v>120</v>
      </c>
      <c r="F208" s="6">
        <f>D208*1000000/86400/7.48*4/3.14159/(B208*B208/144)</f>
        <v>3.3676559912357638</v>
      </c>
      <c r="G208" s="3">
        <f>3.02*C208/POWER((B208/12),1.17)*POWER((ABS(F208/E208)),0.85)*F208/E208</f>
        <v>36.132900355700556</v>
      </c>
      <c r="H208" s="3">
        <f>G208/D208</f>
        <v>5.284577308726959</v>
      </c>
      <c r="I208" s="3">
        <f>-G211/1.85/H211</f>
        <v>-3.998379114404236E-05</v>
      </c>
      <c r="J208" s="9">
        <f>I208</f>
        <v>-3.998379114404236E-05</v>
      </c>
      <c r="K208" s="9">
        <f>D208+J208</f>
        <v>6.837384893318824</v>
      </c>
    </row>
    <row r="209" spans="1:11" ht="12.75">
      <c r="A209" s="2" t="s">
        <v>13</v>
      </c>
      <c r="B209" s="7">
        <v>18</v>
      </c>
      <c r="C209" s="7">
        <v>10000</v>
      </c>
      <c r="D209" s="3">
        <f>K193</f>
        <v>5.837424878109968</v>
      </c>
      <c r="E209" s="5">
        <v>120</v>
      </c>
      <c r="F209" s="6">
        <f>D209*1000000/86400/7.48*4/3.14159/(B209*B209/144)</f>
        <v>5.111330125980263</v>
      </c>
      <c r="G209" s="3">
        <f>3.02*C209/POWER((B209/12),1.17)*POWER((ABS(F209/E209)),0.85)*F209/E209</f>
        <v>54.737207603825645</v>
      </c>
      <c r="H209" s="3">
        <f>G209/D209</f>
        <v>9.376944242843665</v>
      </c>
      <c r="I209" s="3">
        <f>-G211/1.85/H211</f>
        <v>-3.998379114404236E-05</v>
      </c>
      <c r="J209" s="9">
        <f>I209</f>
        <v>-3.998379114404236E-05</v>
      </c>
      <c r="K209" s="9">
        <f>D209+J209</f>
        <v>5.8373848943188245</v>
      </c>
    </row>
    <row r="210" spans="1:11" ht="12.75">
      <c r="A210" s="2" t="s">
        <v>30</v>
      </c>
      <c r="B210" s="7">
        <v>18</v>
      </c>
      <c r="C210" s="7">
        <v>20000</v>
      </c>
      <c r="D210" s="3">
        <f>K194</f>
        <v>-5.97015176889327</v>
      </c>
      <c r="E210" s="5">
        <v>120</v>
      </c>
      <c r="F210" s="6">
        <f>D210*1000000/86400/7.48*4/3.14159/(B210*B210/144)</f>
        <v>-5.2275476310538425</v>
      </c>
      <c r="G210" s="3">
        <f>3.02*C210/POWER((B210/12),1.17)*POWER((ABS(F210/E210)),0.85)*F210/E210</f>
        <v>-114.12378259051646</v>
      </c>
      <c r="H210" s="3">
        <f>G210/D210</f>
        <v>19.115725530654707</v>
      </c>
      <c r="I210" s="3">
        <f>-G211/1.85/H211</f>
        <v>-3.998379114404236E-05</v>
      </c>
      <c r="J210" s="9">
        <f>I210-I201</f>
        <v>-0.0001969122193521296</v>
      </c>
      <c r="K210" s="9">
        <f>D210+J210</f>
        <v>-5.970348681112623</v>
      </c>
    </row>
    <row r="211" spans="6:11" ht="12.75">
      <c r="F211" s="6"/>
      <c r="G211" s="3">
        <f>SUM(G207:G210)</f>
        <v>0.002717998440132874</v>
      </c>
      <c r="H211" s="3">
        <f>SUM(H207:H210)</f>
        <v>36.74459834799033</v>
      </c>
      <c r="I211" s="4"/>
      <c r="J211" s="4"/>
      <c r="K211" s="9"/>
    </row>
    <row r="212" ht="12.75">
      <c r="A212" s="2" t="s">
        <v>34</v>
      </c>
    </row>
    <row r="213" spans="1:6" ht="12.75">
      <c r="A213" s="1" t="s">
        <v>46</v>
      </c>
      <c r="F213" s="6"/>
    </row>
    <row r="214" spans="1:6" ht="12.75">
      <c r="A214" s="2" t="s">
        <v>37</v>
      </c>
      <c r="F214" s="6"/>
    </row>
    <row r="215" spans="1:11" ht="12.75">
      <c r="A215" t="s">
        <v>1</v>
      </c>
      <c r="B215" t="s">
        <v>14</v>
      </c>
      <c r="C215" t="s">
        <v>11</v>
      </c>
      <c r="D215" t="s">
        <v>12</v>
      </c>
      <c r="E215" t="s">
        <v>10</v>
      </c>
      <c r="F215" s="2" t="s">
        <v>15</v>
      </c>
      <c r="G215" t="s">
        <v>9</v>
      </c>
      <c r="H215" t="s">
        <v>2</v>
      </c>
      <c r="I215" t="s">
        <v>8</v>
      </c>
      <c r="J215" s="8" t="s">
        <v>38</v>
      </c>
      <c r="K215" s="7" t="s">
        <v>7</v>
      </c>
    </row>
    <row r="216" spans="1:11" ht="12.75">
      <c r="A216" s="2" t="s">
        <v>4</v>
      </c>
      <c r="B216" s="7">
        <v>18</v>
      </c>
      <c r="C216" s="7">
        <v>10000</v>
      </c>
      <c r="D216" s="3">
        <f>K200</f>
        <v>-9.192266425568556</v>
      </c>
      <c r="E216" s="5">
        <v>120</v>
      </c>
      <c r="F216" s="6">
        <f>D216*1000000/86400/7.48*4/3.14159/(B216*B216/144)</f>
        <v>-8.04887588073906</v>
      </c>
      <c r="G216" s="3">
        <f>3.02*C216/POWER((B216/12),1.17)*POWER((ABS(F216/E216)),0.85)*F216/E216</f>
        <v>-126.79585039423092</v>
      </c>
      <c r="H216" s="3">
        <f>G216/D216</f>
        <v>13.793752761728552</v>
      </c>
      <c r="I216" s="3">
        <f>-G220/1.85/H220</f>
        <v>-1.1837638442979733E-05</v>
      </c>
      <c r="J216" s="9">
        <f>I216</f>
        <v>-1.1837638442979733E-05</v>
      </c>
      <c r="K216" s="9">
        <f>D216+J216</f>
        <v>-9.192278263207</v>
      </c>
    </row>
    <row r="217" spans="1:11" ht="12.75">
      <c r="A217" s="2" t="s">
        <v>27</v>
      </c>
      <c r="B217" s="7">
        <v>18</v>
      </c>
      <c r="C217" s="7">
        <v>20000</v>
      </c>
      <c r="D217" s="3">
        <f>K201</f>
        <v>5.970348681112623</v>
      </c>
      <c r="E217" s="5">
        <v>120</v>
      </c>
      <c r="F217" s="6">
        <f>D217*1000000/86400/7.48*4/3.14159/(B217*B217/144)</f>
        <v>5.227720050122176</v>
      </c>
      <c r="G217" s="3">
        <f>3.02*C217/POWER((B217/12),1.17)*POWER((ABS(F217/E217)),0.85)*F217/E217</f>
        <v>114.1307463100169</v>
      </c>
      <c r="H217" s="3">
        <f>G217/D217</f>
        <v>19.116261445679537</v>
      </c>
      <c r="I217" s="3">
        <f>-G220/1.85/H220</f>
        <v>-1.1837638442979733E-05</v>
      </c>
      <c r="J217" s="9">
        <f>I217-I226</f>
        <v>-9.347727221025183E-05</v>
      </c>
      <c r="K217" s="9">
        <f>D217+J217</f>
        <v>5.970255203840413</v>
      </c>
    </row>
    <row r="218" spans="1:11" ht="12.75">
      <c r="A218" s="2" t="s">
        <v>28</v>
      </c>
      <c r="B218" s="7">
        <v>18</v>
      </c>
      <c r="C218" s="7">
        <v>10000</v>
      </c>
      <c r="D218" s="3">
        <f>K202</f>
        <v>8.807733575431444</v>
      </c>
      <c r="E218" s="5">
        <v>120</v>
      </c>
      <c r="F218" s="6">
        <f>D218*1000000/86400/7.48*4/3.14159/(B218*B218/144)</f>
        <v>7.712173587797305</v>
      </c>
      <c r="G218" s="3">
        <f>3.02*C218/POWER((B218/12),1.17)*POWER((ABS(F218/E218)),0.85)*F218/E218</f>
        <v>117.15799688402016</v>
      </c>
      <c r="H218" s="3">
        <f>G218/D218</f>
        <v>13.301718981466946</v>
      </c>
      <c r="I218" s="3">
        <f>-G220/1.85/H220</f>
        <v>-1.1837638442979733E-05</v>
      </c>
      <c r="J218" s="9">
        <f>I218</f>
        <v>-1.1837638442979733E-05</v>
      </c>
      <c r="K218" s="9">
        <f>D218+J218</f>
        <v>8.807721737793</v>
      </c>
    </row>
    <row r="219" spans="1:11" ht="12.75">
      <c r="A219" s="2" t="s">
        <v>29</v>
      </c>
      <c r="B219" s="7">
        <v>18</v>
      </c>
      <c r="C219" s="7">
        <v>20000</v>
      </c>
      <c r="D219" s="3">
        <f>K203</f>
        <v>-5.692266425568555</v>
      </c>
      <c r="E219" s="5">
        <v>120</v>
      </c>
      <c r="F219" s="6">
        <f>D219*1000000/86400/7.48*4/3.14159/(B219*B219/144)</f>
        <v>-4.984227373138357</v>
      </c>
      <c r="G219" s="3">
        <f>3.02*C219/POWER((B219/12),1.17)*POWER((ABS(F219/E219)),0.85)*F219/E219</f>
        <v>-104.49147877396906</v>
      </c>
      <c r="H219" s="3">
        <f>G219/D219</f>
        <v>18.356744214327996</v>
      </c>
      <c r="I219" s="3">
        <f>-G220/1.85/H220</f>
        <v>-1.1837638442979733E-05</v>
      </c>
      <c r="J219" s="9">
        <f>I219</f>
        <v>-1.1837638442979733E-05</v>
      </c>
      <c r="K219" s="9">
        <f>D219+J219</f>
        <v>-5.6922782632069975</v>
      </c>
    </row>
    <row r="220" spans="6:11" ht="12.75">
      <c r="F220" s="6"/>
      <c r="G220" s="3">
        <f>SUM(G216:G219)</f>
        <v>0.001414025837078725</v>
      </c>
      <c r="H220" s="3">
        <f>SUM(H216:H219)</f>
        <v>64.56847740320303</v>
      </c>
      <c r="I220" s="4"/>
      <c r="J220" s="4"/>
      <c r="K220" s="9"/>
    </row>
    <row r="221" spans="1:11" ht="12.75">
      <c r="A221" s="2" t="s">
        <v>35</v>
      </c>
      <c r="F221" s="6"/>
      <c r="H221" s="3"/>
      <c r="K221" s="9"/>
    </row>
    <row r="222" spans="1:11" ht="12.75">
      <c r="A222" t="s">
        <v>1</v>
      </c>
      <c r="B222" s="7" t="s">
        <v>14</v>
      </c>
      <c r="C222" s="7" t="s">
        <v>11</v>
      </c>
      <c r="D222" s="7" t="s">
        <v>12</v>
      </c>
      <c r="E222" s="7" t="s">
        <v>10</v>
      </c>
      <c r="F222" s="8" t="s">
        <v>15</v>
      </c>
      <c r="G222" s="7" t="s">
        <v>9</v>
      </c>
      <c r="H222" s="7" t="s">
        <v>2</v>
      </c>
      <c r="I222" s="7" t="s">
        <v>8</v>
      </c>
      <c r="J222" s="8" t="s">
        <v>38</v>
      </c>
      <c r="K222" s="7" t="s">
        <v>7</v>
      </c>
    </row>
    <row r="223" spans="1:11" ht="12.75">
      <c r="A223" s="2" t="s">
        <v>5</v>
      </c>
      <c r="B223" s="7">
        <v>24</v>
      </c>
      <c r="C223" s="7">
        <v>10000</v>
      </c>
      <c r="D223" s="3">
        <f>K207</f>
        <v>7.837384893318824</v>
      </c>
      <c r="E223" s="5">
        <v>120</v>
      </c>
      <c r="F223" s="6">
        <f>D223*1000000/86400/7.48*4/3.14159/(B223*B223/144)</f>
        <v>3.860169093771721</v>
      </c>
      <c r="G223" s="3">
        <f>3.02*C223/POWER((B223/12),1.17)*POWER((ABS(F223/E223)),0.85)*F223/E223</f>
        <v>23.256173134892755</v>
      </c>
      <c r="H223" s="3">
        <f>G223/D223</f>
        <v>2.9673383981330383</v>
      </c>
      <c r="I223" s="3">
        <f>-G227/1.85/H227</f>
        <v>8.16396337672721E-05</v>
      </c>
      <c r="J223" s="9">
        <f>I223</f>
        <v>8.16396337672721E-05</v>
      </c>
      <c r="K223" s="9">
        <f>D223+J223</f>
        <v>7.837466532952591</v>
      </c>
    </row>
    <row r="224" spans="1:11" ht="12.75">
      <c r="A224" s="2" t="s">
        <v>16</v>
      </c>
      <c r="B224" s="7">
        <v>24</v>
      </c>
      <c r="C224" s="7">
        <v>20000</v>
      </c>
      <c r="D224" s="3">
        <f>K208</f>
        <v>6.837384893318824</v>
      </c>
      <c r="E224" s="5">
        <v>120</v>
      </c>
      <c r="F224" s="6">
        <f>D224*1000000/86400/7.48*4/3.14159/(B224*B224/144)</f>
        <v>3.3676362979073224</v>
      </c>
      <c r="G224" s="3">
        <f>3.02*C224/POWER((B224/12),1.17)*POWER((ABS(F224/E224)),0.85)*F224/E224</f>
        <v>36.13250945641659</v>
      </c>
      <c r="H224" s="3">
        <f>G224/D224</f>
        <v>5.284551041103976</v>
      </c>
      <c r="I224" s="3">
        <f>-G227/1.85/H227</f>
        <v>8.16396337672721E-05</v>
      </c>
      <c r="J224" s="9">
        <f>I224</f>
        <v>8.16396337672721E-05</v>
      </c>
      <c r="K224" s="9">
        <f>D224+J224</f>
        <v>6.837466532952591</v>
      </c>
    </row>
    <row r="225" spans="1:11" ht="12.75">
      <c r="A225" s="2" t="s">
        <v>13</v>
      </c>
      <c r="B225" s="7">
        <v>18</v>
      </c>
      <c r="C225" s="7">
        <v>10000</v>
      </c>
      <c r="D225" s="3">
        <f>K209</f>
        <v>5.8373848943188245</v>
      </c>
      <c r="E225" s="5">
        <v>120</v>
      </c>
      <c r="F225" s="6">
        <f>D225*1000000/86400/7.48*4/3.14159/(B225*B225/144)</f>
        <v>5.1112951156185895</v>
      </c>
      <c r="G225" s="3">
        <f>3.02*C225/POWER((B225/12),1.17)*POWER((ABS(F225/E225)),0.85)*F225/E225</f>
        <v>54.73651399315143</v>
      </c>
      <c r="H225" s="3">
        <f>G225/D225</f>
        <v>9.376889649065832</v>
      </c>
      <c r="I225" s="3">
        <f>-G227/1.85/H227</f>
        <v>8.16396337672721E-05</v>
      </c>
      <c r="J225" s="9">
        <f>I225</f>
        <v>8.16396337672721E-05</v>
      </c>
      <c r="K225" s="9">
        <f>D225+J225</f>
        <v>5.8374665339525915</v>
      </c>
    </row>
    <row r="226" spans="1:11" ht="12.75">
      <c r="A226" s="2" t="s">
        <v>30</v>
      </c>
      <c r="B226" s="7">
        <v>18</v>
      </c>
      <c r="C226" s="7">
        <v>20000</v>
      </c>
      <c r="D226" s="3">
        <f>K210</f>
        <v>-5.970348681112623</v>
      </c>
      <c r="E226" s="5">
        <v>120</v>
      </c>
      <c r="F226" s="6">
        <f>D226*1000000/86400/7.48*4/3.14159/(B226*B226/144)</f>
        <v>-5.227720050122176</v>
      </c>
      <c r="G226" s="3">
        <f>3.02*C226/POWER((B226/12),1.17)*POWER((ABS(F226/E226)),0.85)*F226/E226</f>
        <v>-114.1307463100169</v>
      </c>
      <c r="H226" s="3">
        <f>G226/D226</f>
        <v>19.116261445679537</v>
      </c>
      <c r="I226" s="3">
        <f>-G227/1.85/H227</f>
        <v>8.16396337672721E-05</v>
      </c>
      <c r="J226" s="9">
        <f>I226-I217</f>
        <v>9.347727221025183E-05</v>
      </c>
      <c r="K226" s="9">
        <f>D226+J226</f>
        <v>-5.970255203840413</v>
      </c>
    </row>
    <row r="227" spans="6:11" ht="12.75">
      <c r="F227" s="6"/>
      <c r="G227" s="3">
        <f>SUM(G223:G226)</f>
        <v>-0.005549725556122098</v>
      </c>
      <c r="H227" s="3">
        <f>SUM(H223:H226)</f>
        <v>36.74504053398239</v>
      </c>
      <c r="I227" s="4"/>
      <c r="J227" s="4"/>
      <c r="K227" s="9"/>
    </row>
    <row r="228" ht="12.75">
      <c r="A228" s="2" t="s">
        <v>34</v>
      </c>
    </row>
    <row r="229" spans="1:6" ht="12.75">
      <c r="A229" s="1" t="s">
        <v>47</v>
      </c>
      <c r="F229" s="6"/>
    </row>
    <row r="230" spans="1:6" ht="12.75">
      <c r="A230" s="2" t="s">
        <v>37</v>
      </c>
      <c r="F230" s="6"/>
    </row>
    <row r="231" spans="1:11" ht="12.75">
      <c r="A231" t="s">
        <v>1</v>
      </c>
      <c r="B231" t="s">
        <v>14</v>
      </c>
      <c r="C231" t="s">
        <v>11</v>
      </c>
      <c r="D231" t="s">
        <v>12</v>
      </c>
      <c r="E231" t="s">
        <v>10</v>
      </c>
      <c r="F231" s="2" t="s">
        <v>15</v>
      </c>
      <c r="G231" t="s">
        <v>9</v>
      </c>
      <c r="H231" t="s">
        <v>2</v>
      </c>
      <c r="I231" t="s">
        <v>8</v>
      </c>
      <c r="J231" s="8" t="s">
        <v>38</v>
      </c>
      <c r="K231" s="7" t="s">
        <v>7</v>
      </c>
    </row>
    <row r="232" spans="1:11" ht="12.75">
      <c r="A232" s="2" t="s">
        <v>4</v>
      </c>
      <c r="B232" s="7">
        <v>18</v>
      </c>
      <c r="C232" s="7">
        <v>10000</v>
      </c>
      <c r="D232" s="3">
        <f>K216</f>
        <v>-9.192278263207</v>
      </c>
      <c r="E232" s="5">
        <v>120</v>
      </c>
      <c r="F232" s="6">
        <f>D232*1000000/86400/7.48*4/3.14159/(B232*B232/144)</f>
        <v>-8.048886245939343</v>
      </c>
      <c r="G232" s="3">
        <f>3.02*C232/POWER((B232/12),1.17)*POWER((ABS(F232/E232)),0.85)*F232/E232</f>
        <v>-126.79615247249359</v>
      </c>
      <c r="H232" s="3">
        <f>G232/D232</f>
        <v>13.793767860575729</v>
      </c>
      <c r="I232" s="3">
        <f>-G236/1.85/H236</f>
        <v>2.4170281137462828E-05</v>
      </c>
      <c r="J232" s="9">
        <f>I232</f>
        <v>2.4170281137462828E-05</v>
      </c>
      <c r="K232" s="9">
        <f>D232+J232</f>
        <v>-9.192254092925861</v>
      </c>
    </row>
    <row r="233" spans="1:11" ht="12.75">
      <c r="A233" s="2" t="s">
        <v>27</v>
      </c>
      <c r="B233" s="7">
        <v>18</v>
      </c>
      <c r="C233" s="7">
        <v>20000</v>
      </c>
      <c r="D233" s="3">
        <f>K217</f>
        <v>5.970255203840413</v>
      </c>
      <c r="E233" s="5">
        <v>120</v>
      </c>
      <c r="F233" s="6">
        <f>D233*1000000/86400/7.48*4/3.14159/(B233*B233/144)</f>
        <v>5.227638200127099</v>
      </c>
      <c r="G233" s="3">
        <f>3.02*C233/POWER((B233/12),1.17)*POWER((ABS(F233/E233)),0.85)*F233/E233</f>
        <v>114.12744050046125</v>
      </c>
      <c r="H233" s="3">
        <f>G233/D233</f>
        <v>19.11600703886961</v>
      </c>
      <c r="I233" s="3">
        <f>-G236/1.85/H236</f>
        <v>2.4170281137462828E-05</v>
      </c>
      <c r="J233" s="9">
        <f>I233-I242</f>
        <v>3.0328600671031393E-05</v>
      </c>
      <c r="K233" s="9">
        <f>D233+J233</f>
        <v>5.970285532441084</v>
      </c>
    </row>
    <row r="234" spans="1:11" ht="12.75">
      <c r="A234" s="2" t="s">
        <v>28</v>
      </c>
      <c r="B234" s="7">
        <v>18</v>
      </c>
      <c r="C234" s="7">
        <v>10000</v>
      </c>
      <c r="D234" s="3">
        <f>K218</f>
        <v>8.807721737793</v>
      </c>
      <c r="E234" s="5">
        <v>120</v>
      </c>
      <c r="F234" s="6">
        <f>D234*1000000/86400/7.48*4/3.14159/(B234*B234/144)</f>
        <v>7.712163222597021</v>
      </c>
      <c r="G234" s="3">
        <f>3.02*C234/POWER((B234/12),1.17)*POWER((ABS(F234/E234)),0.85)*F234/E234</f>
        <v>117.15770558144759</v>
      </c>
      <c r="H234" s="3">
        <f>G234/D234</f>
        <v>13.3017037855245</v>
      </c>
      <c r="I234" s="3">
        <f>-G236/1.85/H236</f>
        <v>2.4170281137462828E-05</v>
      </c>
      <c r="J234" s="9">
        <f>I234</f>
        <v>2.4170281137462828E-05</v>
      </c>
      <c r="K234" s="9">
        <f>D234+J234</f>
        <v>8.80774590807414</v>
      </c>
    </row>
    <row r="235" spans="1:11" ht="12.75">
      <c r="A235" s="2" t="s">
        <v>29</v>
      </c>
      <c r="B235" s="7">
        <v>18</v>
      </c>
      <c r="C235" s="7">
        <v>20000</v>
      </c>
      <c r="D235" s="3">
        <f>K219</f>
        <v>-5.6922782632069975</v>
      </c>
      <c r="E235" s="5">
        <v>120</v>
      </c>
      <c r="F235" s="6">
        <f>D235*1000000/86400/7.48*4/3.14159/(B235*B235/144)</f>
        <v>-4.984237738338639</v>
      </c>
      <c r="G235" s="3">
        <f>3.02*C235/POWER((B235/12),1.17)*POWER((ABS(F235/E235)),0.85)*F235/E235</f>
        <v>-104.49188078025122</v>
      </c>
      <c r="H235" s="3">
        <f>G235/D235</f>
        <v>18.35677666280866</v>
      </c>
      <c r="I235" s="3">
        <f>-G236/1.85/H236</f>
        <v>2.4170281137462828E-05</v>
      </c>
      <c r="J235" s="9">
        <f>I235</f>
        <v>2.4170281137462828E-05</v>
      </c>
      <c r="K235" s="9">
        <f>D235+J235</f>
        <v>-5.69225409292586</v>
      </c>
    </row>
    <row r="236" spans="6:11" ht="12.75">
      <c r="F236" s="6"/>
      <c r="G236" s="3">
        <f>SUM(G232:G235)</f>
        <v>-0.002887170835975894</v>
      </c>
      <c r="H236" s="3">
        <f>SUM(H232:H235)</f>
        <v>64.5682553477785</v>
      </c>
      <c r="I236" s="4"/>
      <c r="J236" s="4"/>
      <c r="K236" s="9"/>
    </row>
    <row r="237" spans="1:11" ht="12.75">
      <c r="A237" s="2" t="s">
        <v>35</v>
      </c>
      <c r="F237" s="6"/>
      <c r="H237" s="3"/>
      <c r="K237" s="9"/>
    </row>
    <row r="238" spans="1:11" ht="12.75">
      <c r="A238" t="s">
        <v>1</v>
      </c>
      <c r="B238" s="7" t="s">
        <v>14</v>
      </c>
      <c r="C238" s="7" t="s">
        <v>11</v>
      </c>
      <c r="D238" s="7" t="s">
        <v>12</v>
      </c>
      <c r="E238" s="7" t="s">
        <v>10</v>
      </c>
      <c r="F238" s="8" t="s">
        <v>15</v>
      </c>
      <c r="G238" s="7" t="s">
        <v>9</v>
      </c>
      <c r="H238" s="7" t="s">
        <v>2</v>
      </c>
      <c r="I238" s="7" t="s">
        <v>8</v>
      </c>
      <c r="J238" s="8" t="s">
        <v>38</v>
      </c>
      <c r="K238" s="7" t="s">
        <v>7</v>
      </c>
    </row>
    <row r="239" spans="1:11" ht="12.75">
      <c r="A239" s="2" t="s">
        <v>5</v>
      </c>
      <c r="B239" s="7">
        <v>24</v>
      </c>
      <c r="C239" s="7">
        <v>10000</v>
      </c>
      <c r="D239" s="3">
        <f>K223</f>
        <v>7.837466532952591</v>
      </c>
      <c r="E239" s="5">
        <v>120</v>
      </c>
      <c r="F239" s="6">
        <f>D239*1000000/86400/7.48*4/3.14159/(B239*B239/144)</f>
        <v>3.860209303968794</v>
      </c>
      <c r="G239" s="3">
        <f>3.02*C239/POWER((B239/12),1.17)*POWER((ABS(F239/E239)),0.85)*F239/E239</f>
        <v>23.256621303853994</v>
      </c>
      <c r="H239" s="3">
        <f>G239/D239</f>
        <v>2.967364671488119</v>
      </c>
      <c r="I239" s="3">
        <f>-G243/1.85/H243</f>
        <v>-6.158319533568565E-06</v>
      </c>
      <c r="J239" s="9">
        <f>I239</f>
        <v>-6.158319533568565E-06</v>
      </c>
      <c r="K239" s="9">
        <f>D239+J239</f>
        <v>7.837460374633058</v>
      </c>
    </row>
    <row r="240" spans="1:11" ht="12.75">
      <c r="A240" s="2" t="s">
        <v>16</v>
      </c>
      <c r="B240" s="7">
        <v>24</v>
      </c>
      <c r="C240" s="7">
        <v>20000</v>
      </c>
      <c r="D240" s="3">
        <f>K224</f>
        <v>6.837466532952591</v>
      </c>
      <c r="E240" s="5">
        <v>120</v>
      </c>
      <c r="F240" s="6">
        <f>D240*1000000/86400/7.48*4/3.14159/(B240*B240/144)</f>
        <v>3.367676508104395</v>
      </c>
      <c r="G240" s="3">
        <f>3.02*C240/POWER((B240/12),1.17)*POWER((ABS(F240/E240)),0.85)*F240/E240</f>
        <v>36.133307603768316</v>
      </c>
      <c r="H240" s="3">
        <f>G240/D240</f>
        <v>5.284604674791006</v>
      </c>
      <c r="I240" s="3">
        <f>-G243/1.85/H243</f>
        <v>-6.158319533568565E-06</v>
      </c>
      <c r="J240" s="9">
        <f>I240</f>
        <v>-6.158319533568565E-06</v>
      </c>
      <c r="K240" s="9">
        <f>D240+J240</f>
        <v>6.837460374633058</v>
      </c>
    </row>
    <row r="241" spans="1:11" ht="12.75">
      <c r="A241" s="2" t="s">
        <v>13</v>
      </c>
      <c r="B241" s="7">
        <v>18</v>
      </c>
      <c r="C241" s="7">
        <v>10000</v>
      </c>
      <c r="D241" s="3">
        <f>K225</f>
        <v>5.8374665339525915</v>
      </c>
      <c r="E241" s="5">
        <v>120</v>
      </c>
      <c r="F241" s="6">
        <f>D241*1000000/86400/7.48*4/3.14159/(B241*B241/144)</f>
        <v>5.111366600413387</v>
      </c>
      <c r="G241" s="3">
        <f>3.02*C241/POWER((B241/12),1.17)*POWER((ABS(F241/E241)),0.85)*F241/E241</f>
        <v>54.737930224367496</v>
      </c>
      <c r="H241" s="3">
        <f>G241/D241</f>
        <v>9.377001119577132</v>
      </c>
      <c r="I241" s="3">
        <f>-G243/1.85/H243</f>
        <v>-6.158319533568565E-06</v>
      </c>
      <c r="J241" s="9">
        <f>I241</f>
        <v>-6.158319533568565E-06</v>
      </c>
      <c r="K241" s="9">
        <f>D241+J241</f>
        <v>5.837460375633058</v>
      </c>
    </row>
    <row r="242" spans="1:11" ht="12.75">
      <c r="A242" s="2" t="s">
        <v>30</v>
      </c>
      <c r="B242" s="7">
        <v>18</v>
      </c>
      <c r="C242" s="7">
        <v>20000</v>
      </c>
      <c r="D242" s="3">
        <f>K226</f>
        <v>-5.970255203840413</v>
      </c>
      <c r="E242" s="5">
        <v>120</v>
      </c>
      <c r="F242" s="6">
        <f>D242*1000000/86400/7.48*4/3.14159/(B242*B242/144)</f>
        <v>-5.227638200127099</v>
      </c>
      <c r="G242" s="3">
        <f>3.02*C242/POWER((B242/12),1.17)*POWER((ABS(F242/E242)),0.85)*F242/E242</f>
        <v>-114.12744050046125</v>
      </c>
      <c r="H242" s="3">
        <f>G242/D242</f>
        <v>19.11600703886961</v>
      </c>
      <c r="I242" s="3">
        <f>-G243/1.85/H243</f>
        <v>-6.158319533568565E-06</v>
      </c>
      <c r="J242" s="9">
        <f>I242-I233</f>
        <v>-3.0328600671031393E-05</v>
      </c>
      <c r="K242" s="9">
        <f>D242+J242</f>
        <v>-5.970285532441084</v>
      </c>
    </row>
    <row r="243" spans="6:11" ht="12.75">
      <c r="F243" s="6"/>
      <c r="G243" s="3">
        <f>SUM(G239:G242)</f>
        <v>0.000418631528546598</v>
      </c>
      <c r="H243" s="3">
        <f>SUM(H239:H242)</f>
        <v>36.74497750472587</v>
      </c>
      <c r="I243" s="4"/>
      <c r="J243" s="4"/>
      <c r="K243" s="9"/>
    </row>
  </sheetData>
  <sheetProtection/>
  <printOptions/>
  <pageMargins left="0.75" right="0.75" top="1" bottom="1" header="0.5" footer="0.5"/>
  <pageSetup horizontalDpi="300" verticalDpi="300" orientation="landscape" r:id="rId1"/>
  <rowBreaks count="14" manualBreakCount="14">
    <brk id="19" max="255" man="1"/>
    <brk id="35" max="255" man="1"/>
    <brk id="51" max="255" man="1"/>
    <brk id="67" max="255" man="1"/>
    <brk id="83" max="255" man="1"/>
    <brk id="99" max="255" man="1"/>
    <brk id="115" max="255" man="1"/>
    <brk id="131" max="255" man="1"/>
    <brk id="147" max="255" man="1"/>
    <brk id="163" max="255" man="1"/>
    <brk id="179" max="255" man="1"/>
    <brk id="195" max="255" man="1"/>
    <brk id="211" max="255" man="1"/>
    <brk id="2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Thieke</dc:creator>
  <cp:keywords/>
  <dc:description/>
  <cp:lastModifiedBy>dirtdoggydogg</cp:lastModifiedBy>
  <cp:lastPrinted>2009-04-22T19:21:20Z</cp:lastPrinted>
  <dcterms:created xsi:type="dcterms:W3CDTF">2008-09-22T12:00:02Z</dcterms:created>
  <dcterms:modified xsi:type="dcterms:W3CDTF">2009-04-22T19:22:02Z</dcterms:modified>
  <cp:category/>
  <cp:version/>
  <cp:contentType/>
  <cp:contentStatus/>
</cp:coreProperties>
</file>